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5" windowWidth="7650" windowHeight="8970" tabRatio="857" activeTab="3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'BRPL'!$A$1:$Q$180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'NDPL'!$A$1:$Q$162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<sst xmlns="http://schemas.openxmlformats.org/spreadsheetml/2006/main" count="1540" uniqueCount="430">
  <si>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</si>
  <si>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</si>
  <si>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</si>
  <si>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</si>
  <si>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</si>
  <si>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</si>
  <si>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</si>
  <si>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</si>
  <si>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</si>
  <si>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</si>
  <si>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</si>
  <si>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</si>
  <si>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</si>
  <si>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</si>
  <si>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</si>
  <si>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</si>
  <si>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</si>
  <si>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</si>
  <si>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</si>
  <si>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</si>
  <si>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</si>
  <si>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</si>
  <si>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</si>
  <si>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</si>
  <si>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</si>
  <si>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</si>
  <si>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</si>
  <si>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</si>
  <si>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</si>
  <si>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</si>
  <si>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</si>
  <si>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</si>
  <si>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</si>
  <si>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</si>
  <si>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</si>
  <si>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</si>
  <si>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</si>
  <si>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</si>
  <si>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</si>
  <si>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</si>
  <si>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</si>
  <si>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</si>
  <si>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</si>
  <si>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</si>
  <si>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</si>
  <si>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</si>
  <si>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</si>
  <si>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</si>
  <si>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</si>
  <si>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</si>
  <si>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</si>
  <si>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</si>
  <si>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</si>
  <si>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</si>
  <si>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</si>
  <si>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</si>
  <si>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</si>
  <si>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</si>
  <si>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</si>
  <si>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</si>
  <si>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</si>
  <si>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</si>
  <si>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</si>
  <si>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</si>
  <si>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</si>
  <si>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</si>
  <si>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</si>
  <si>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</si>
  <si>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</si>
  <si>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</si>
  <si>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</si>
  <si>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</si>
  <si>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</si>
  <si>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</si>
  <si>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</si>
  <si>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</si>
  <si>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</si>
  <si>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</si>
  <si>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</si>
  <si>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</si>
  <si>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</si>
  <si>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</si>
  <si>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</si>
  <si>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</si>
  <si>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</si>
  <si>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</si>
  <si>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</si>
  <si>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</si>
  <si>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</si>
  <si>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</si>
  <si>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</si>
  <si>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</si>
  <si>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</si>
  <si>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</si>
  <si>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</si>
  <si>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</si>
  <si>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</si>
  <si>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</si>
  <si>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</si>
  <si>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</si>
  <si>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</si>
  <si>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</si>
  <si>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</si>
  <si>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</si>
  <si>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</si>
  <si>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</si>
  <si>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</si>
  <si>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</si>
  <si>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</si>
  <si>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</si>
  <si>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</si>
  <si>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</si>
  <si>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</si>
  <si>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</si>
  <si>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</si>
  <si>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</si>
  <si>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</si>
  <si>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</si>
  <si>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</si>
  <si>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</si>
  <si>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</si>
  <si>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</si>
  <si>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</si>
  <si>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</si>
  <si>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</si>
  <si>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</si>
  <si>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</si>
  <si>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</si>
  <si>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</si>
  <si>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</si>
  <si>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</si>
  <si>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</si>
  <si>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</si>
  <si>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</si>
  <si>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</si>
  <si>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</si>
  <si>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</si>
  <si>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</si>
  <si>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</si>
  <si>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</si>
  <si>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</si>
  <si>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</si>
  <si>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</si>
  <si>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</si>
  <si>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</si>
  <si>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</si>
  <si>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</si>
  <si>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</si>
  <si>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</si>
  <si>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</si>
  <si>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</si>
  <si>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</si>
  <si>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</si>
  <si>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</si>
  <si>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</si>
  <si>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</si>
  <si>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</si>
  <si>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</si>
  <si>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</si>
  <si>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</si>
  <si>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</si>
  <si>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</si>
  <si>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</si>
  <si>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</si>
  <si>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</si>
  <si>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</si>
  <si>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</si>
  <si>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</si>
  <si>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</si>
  <si>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</si>
  <si>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</si>
  <si>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</si>
  <si>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</si>
  <si>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</si>
  <si>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</si>
  <si>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</si>
  <si>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</si>
  <si>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</si>
  <si>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</si>
  <si>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</si>
  <si>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</si>
  <si>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</si>
  <si>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</si>
  <si>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</si>
  <si>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</si>
  <si>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</si>
  <si>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</si>
  <si>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</si>
  <si>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</si>
  <si>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</si>
  <si>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</si>
  <si>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</si>
  <si>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</si>
  <si>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</si>
  <si>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</si>
  <si>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</si>
  <si>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</si>
  <si>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</si>
  <si>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</si>
  <si>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</si>
  <si>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</si>
  <si>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</si>
  <si>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</si>
  <si>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</si>
  <si>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</si>
  <si>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</si>
  <si>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</si>
  <si>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</si>
  <si>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</si>
  <si>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</si>
  <si>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</si>
  <si>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</si>
  <si>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</si>
  <si>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</si>
  <si>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</si>
  <si>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</si>
  <si>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</si>
  <si>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</si>
  <si>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</si>
  <si>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</si>
  <si>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</si>
  <si>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</si>
  <si>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</si>
  <si>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</si>
  <si>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</si>
  <si>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</si>
  <si>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</si>
  <si>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</si>
  <si>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</si>
  <si>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</si>
  <si>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</si>
  <si>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</si>
  <si>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</si>
  <si>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</si>
  <si>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</si>
  <si>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</si>
  <si>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</si>
  <si>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</si>
  <si>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</si>
  <si>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</si>
  <si>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</si>
  <si>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</si>
  <si>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</si>
  <si>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</si>
  <si>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</si>
  <si>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</si>
  <si>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</si>
  <si>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</si>
  <si>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</si>
  <si>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</si>
  <si>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</si>
  <si>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</si>
  <si>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</si>
  <si>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</si>
  <si>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</si>
  <si>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</si>
  <si>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</si>
  <si>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</si>
  <si>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</si>
  <si>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</si>
  <si>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</si>
  <si>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</si>
  <si>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</si>
  <si>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</si>
  <si>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</si>
  <si>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</si>
  <si>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</si>
  <si>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</si>
  <si>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</si>
  <si>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</si>
  <si>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</si>
  <si>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</si>
  <si>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</si>
  <si>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</si>
  <si>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</si>
  <si>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</si>
  <si>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</si>
  <si>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</si>
  <si>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</si>
  <si>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</si>
  <si>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</si>
  <si>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</si>
  <si>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</si>
  <si>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</si>
  <si>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</si>
  <si>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</si>
  <si>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</si>
  <si>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</si>
  <si>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</si>
  <si>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</si>
  <si>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</si>
  <si>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</si>
  <si>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</si>
  <si>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</si>
  <si>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</si>
  <si>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</si>
  <si>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</si>
  <si>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</si>
  <si>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</si>
  <si>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</si>
  <si>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</si>
  <si>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</si>
  <si>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</si>
  <si>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</si>
  <si>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</si>
  <si>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</si>
  <si>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</si>
  <si>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</si>
  <si>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</si>
  <si>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</si>
  <si>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</si>
  <si>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</si>
  <si>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</si>
  <si>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</si>
  <si>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</si>
  <si>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</si>
  <si>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</si>
  <si>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</si>
  <si>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</si>
  <si>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</si>
  <si>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</si>
  <si>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</si>
  <si>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</si>
  <si>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</si>
  <si>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</si>
  <si>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</si>
  <si>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</si>
  <si>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</si>
  <si>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</si>
  <si>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</si>
  <si>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</si>
  <si>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</si>
  <si>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</si>
  <si>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</si>
  <si>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</si>
  <si>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</si>
  <si>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</si>
  <si>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</si>
  <si>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</si>
  <si>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</si>
  <si>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</si>
  <si>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</si>
  <si>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</si>
  <si>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</si>
  <si>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</si>
  <si>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</si>
  <si>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</si>
  <si>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</si>
  <si>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</si>
  <si>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</si>
  <si>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</si>
  <si>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</si>
  <si>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</si>
  <si>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</si>
  <si>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</si>
  <si>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</si>
  <si>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</si>
  <si>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</si>
  <si>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</si>
  <si>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</si>
  <si>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</si>
  <si>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</si>
  <si>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</si>
  <si>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</si>
  <si>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</si>
  <si>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</si>
  <si>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</si>
  <si>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</si>
  <si>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</si>
  <si>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</si>
  <si>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</si>
  <si>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</si>
  <si>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</si>
  <si>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</si>
  <si>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</si>
  <si>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</si>
  <si>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</si>
  <si>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</si>
  <si>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</si>
  <si>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</si>
  <si>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</si>
  <si>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</si>
  <si>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</si>
  <si>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</si>
  <si>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</si>
  <si>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</si>
  <si>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</si>
  <si>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</si>
  <si>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</si>
  <si>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</si>
  <si>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</si>
  <si>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</si>
  <si>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</si>
  <si>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</si>
  <si>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</si>
  <si>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</si>
  <si>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</si>
  <si>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</si>
  <si>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</si>
  <si>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</si>
  <si>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</si>
  <si>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</si>
  <si>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</si>
  <si>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</si>
  <si>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</si>
  <si>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</si>
  <si>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</si>
  <si>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</si>
  <si>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</si>
  <si>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</si>
  <si>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</si>
  <si>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</si>
  <si>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</si>
  <si>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</si>
  <si>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</si>
  <si>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</si>
  <si>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wef 2/4/14</t>
  </si>
  <si>
    <t>wef  19/4/14</t>
  </si>
  <si>
    <t>wef 19/4/14</t>
  </si>
  <si>
    <t>wef 25/4/14</t>
  </si>
  <si>
    <t xml:space="preserve">                           PERIOD 1st APRIL-2014 TO 30th APRIL-2014 </t>
  </si>
  <si>
    <t>APRIL-2014</t>
  </si>
  <si>
    <t>FINAL READING 01/05/2014</t>
  </si>
  <si>
    <t>INTIAL READING 01/04/2014</t>
  </si>
  <si>
    <t>Note :Sharing taken from wk-02 abt bill 2014-15</t>
  </si>
  <si>
    <t>Check Meter Data</t>
  </si>
  <si>
    <t>Assessment</t>
  </si>
  <si>
    <t>Data upto 21/4/14</t>
  </si>
  <si>
    <t>Data not available</t>
  </si>
  <si>
    <t>Metering not in order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</si>
</sst>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0"/>
    <numFmt numFmtId="181" formatCode="0.00000000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0" fillId="33" borderId="0" xfId="0" applyFill="1" applyAlignment="1">
      <alignment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6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1" fontId="2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70" zoomScaleSheetLayoutView="70" workbookViewId="0" topLeftCell="A43">
      <selection activeCell="J66" sqref="J66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4.8515625" style="0" customWidth="1"/>
    <col min="17" max="17" width="22.00390625" style="0" customWidth="1"/>
  </cols>
  <sheetData>
    <row r="1" spans="1:17" ht="26.25">
      <c r="A1" s="1" t="s">
        <v>244</v>
      </c>
      <c r="Q1" s="749" t="s">
        <v>421</v>
      </c>
    </row>
    <row r="2" spans="1:11" ht="15">
      <c r="A2" s="17" t="s">
        <v>245</v>
      </c>
      <c r="K2" s="98"/>
    </row>
    <row r="3" spans="1:8" ht="23.25">
      <c r="A3" s="223" t="s">
        <v>0</v>
      </c>
      <c r="H3" s="4"/>
    </row>
    <row r="4" spans="1:16" ht="24" thickBot="1">
      <c r="A4" s="223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422</v>
      </c>
      <c r="H5" s="39" t="s">
        <v>423</v>
      </c>
      <c r="I5" s="39" t="s">
        <v>4</v>
      </c>
      <c r="J5" s="39" t="s">
        <v>5</v>
      </c>
      <c r="K5" s="40" t="s">
        <v>6</v>
      </c>
      <c r="L5" s="41" t="str">
        <f>G5</f>
        <v>FINAL READING 01/05/2014</v>
      </c>
      <c r="M5" s="39" t="str">
        <f>H5</f>
        <v>INTIAL READING 01/04/2014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6"/>
      <c r="B7" s="449"/>
      <c r="C7" s="413"/>
      <c r="D7" s="413"/>
      <c r="E7" s="413"/>
      <c r="F7" s="413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48"/>
      <c r="B8" s="451" t="s">
        <v>14</v>
      </c>
      <c r="C8" s="430"/>
      <c r="D8" s="459"/>
      <c r="E8" s="459"/>
      <c r="F8" s="430"/>
      <c r="G8" s="436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48">
        <v>1</v>
      </c>
      <c r="B9" s="450" t="s">
        <v>15</v>
      </c>
      <c r="C9" s="430">
        <v>4864925</v>
      </c>
      <c r="D9" s="458" t="s">
        <v>12</v>
      </c>
      <c r="E9" s="420" t="s">
        <v>354</v>
      </c>
      <c r="F9" s="430">
        <v>-1000</v>
      </c>
      <c r="G9" s="439">
        <v>990416</v>
      </c>
      <c r="H9" s="440">
        <v>990619</v>
      </c>
      <c r="I9" s="440">
        <f>G9-H9</f>
        <v>-203</v>
      </c>
      <c r="J9" s="440">
        <f aca="true" t="shared" si="0" ref="J9:J62">$F9*I9</f>
        <v>203000</v>
      </c>
      <c r="K9" s="447">
        <f aca="true" t="shared" si="1" ref="K9:K62">J9/1000000</f>
        <v>0.203</v>
      </c>
      <c r="L9" s="439">
        <v>998634</v>
      </c>
      <c r="M9" s="440">
        <v>999161</v>
      </c>
      <c r="N9" s="440">
        <f>L9-M9</f>
        <v>-527</v>
      </c>
      <c r="O9" s="440">
        <f aca="true" t="shared" si="2" ref="O9:O62">$F9*N9</f>
        <v>527000</v>
      </c>
      <c r="P9" s="447">
        <f aca="true" t="shared" si="3" ref="P9:P62">O9/1000000</f>
        <v>0.527</v>
      </c>
      <c r="Q9" s="725"/>
    </row>
    <row r="10" spans="1:17" ht="16.5">
      <c r="A10" s="348">
        <v>2</v>
      </c>
      <c r="B10" s="450" t="s">
        <v>388</v>
      </c>
      <c r="C10" s="430">
        <v>5128432</v>
      </c>
      <c r="D10" s="458" t="s">
        <v>12</v>
      </c>
      <c r="E10" s="420" t="s">
        <v>354</v>
      </c>
      <c r="F10" s="430">
        <v>-1000</v>
      </c>
      <c r="G10" s="436">
        <v>994198</v>
      </c>
      <c r="H10" s="437">
        <v>994768</v>
      </c>
      <c r="I10" s="437">
        <f>G10-H10</f>
        <v>-570</v>
      </c>
      <c r="J10" s="437">
        <f t="shared" si="0"/>
        <v>570000</v>
      </c>
      <c r="K10" s="438">
        <f t="shared" si="1"/>
        <v>0.57</v>
      </c>
      <c r="L10" s="436">
        <v>998244</v>
      </c>
      <c r="M10" s="437">
        <v>998261</v>
      </c>
      <c r="N10" s="437">
        <f>L10-M10</f>
        <v>-17</v>
      </c>
      <c r="O10" s="437">
        <f t="shared" si="2"/>
        <v>17000</v>
      </c>
      <c r="P10" s="438">
        <f t="shared" si="3"/>
        <v>0.017</v>
      </c>
      <c r="Q10" s="691"/>
    </row>
    <row r="11" spans="1:17" ht="15.75" customHeight="1">
      <c r="A11" s="348">
        <v>3</v>
      </c>
      <c r="B11" s="450" t="s">
        <v>17</v>
      </c>
      <c r="C11" s="430">
        <v>4864905</v>
      </c>
      <c r="D11" s="458" t="s">
        <v>12</v>
      </c>
      <c r="E11" s="420" t="s">
        <v>354</v>
      </c>
      <c r="F11" s="430">
        <v>-1000</v>
      </c>
      <c r="G11" s="436">
        <v>4411</v>
      </c>
      <c r="H11" s="437">
        <v>4896</v>
      </c>
      <c r="I11" s="437">
        <f aca="true" t="shared" si="4" ref="I11:I62">G11-H11</f>
        <v>-485</v>
      </c>
      <c r="J11" s="437">
        <f t="shared" si="0"/>
        <v>485000</v>
      </c>
      <c r="K11" s="438">
        <f t="shared" si="1"/>
        <v>0.485</v>
      </c>
      <c r="L11" s="436">
        <v>996270</v>
      </c>
      <c r="M11" s="437">
        <v>996278</v>
      </c>
      <c r="N11" s="437">
        <f>L11-M11</f>
        <v>-8</v>
      </c>
      <c r="O11" s="437">
        <f t="shared" si="2"/>
        <v>8000</v>
      </c>
      <c r="P11" s="438">
        <f t="shared" si="3"/>
        <v>0.008</v>
      </c>
      <c r="Q11" s="181"/>
    </row>
    <row r="12" spans="1:17" ht="15.75" customHeight="1">
      <c r="A12" s="348"/>
      <c r="B12" s="451" t="s">
        <v>18</v>
      </c>
      <c r="C12" s="430"/>
      <c r="D12" s="459"/>
      <c r="E12" s="459"/>
      <c r="F12" s="430"/>
      <c r="G12" s="436"/>
      <c r="H12" s="437"/>
      <c r="I12" s="437"/>
      <c r="J12" s="437"/>
      <c r="K12" s="438"/>
      <c r="L12" s="436"/>
      <c r="M12" s="437"/>
      <c r="N12" s="437"/>
      <c r="O12" s="437"/>
      <c r="P12" s="438"/>
      <c r="Q12" s="181"/>
    </row>
    <row r="13" spans="1:17" ht="15.75" customHeight="1">
      <c r="A13" s="348">
        <v>4</v>
      </c>
      <c r="B13" s="450" t="s">
        <v>15</v>
      </c>
      <c r="C13" s="430">
        <v>4864912</v>
      </c>
      <c r="D13" s="458" t="s">
        <v>12</v>
      </c>
      <c r="E13" s="420" t="s">
        <v>354</v>
      </c>
      <c r="F13" s="430">
        <v>-1000</v>
      </c>
      <c r="G13" s="436">
        <v>974300</v>
      </c>
      <c r="H13" s="437">
        <v>974507</v>
      </c>
      <c r="I13" s="437">
        <f t="shared" si="4"/>
        <v>-207</v>
      </c>
      <c r="J13" s="437">
        <f t="shared" si="0"/>
        <v>207000</v>
      </c>
      <c r="K13" s="438">
        <f t="shared" si="1"/>
        <v>0.207</v>
      </c>
      <c r="L13" s="436">
        <v>976093</v>
      </c>
      <c r="M13" s="437">
        <v>976182</v>
      </c>
      <c r="N13" s="437">
        <f>L13-M13</f>
        <v>-89</v>
      </c>
      <c r="O13" s="437">
        <f t="shared" si="2"/>
        <v>89000</v>
      </c>
      <c r="P13" s="438">
        <f t="shared" si="3"/>
        <v>0.089</v>
      </c>
      <c r="Q13" s="181"/>
    </row>
    <row r="14" spans="1:17" ht="15.75" customHeight="1">
      <c r="A14" s="348">
        <v>5</v>
      </c>
      <c r="B14" s="450" t="s">
        <v>16</v>
      </c>
      <c r="C14" s="430">
        <v>4864913</v>
      </c>
      <c r="D14" s="458" t="s">
        <v>12</v>
      </c>
      <c r="E14" s="420" t="s">
        <v>354</v>
      </c>
      <c r="F14" s="430">
        <v>-1000</v>
      </c>
      <c r="G14" s="436">
        <v>917230</v>
      </c>
      <c r="H14" s="437">
        <v>917032</v>
      </c>
      <c r="I14" s="437">
        <f t="shared" si="4"/>
        <v>198</v>
      </c>
      <c r="J14" s="437">
        <f t="shared" si="0"/>
        <v>-198000</v>
      </c>
      <c r="K14" s="438">
        <f t="shared" si="1"/>
        <v>-0.198</v>
      </c>
      <c r="L14" s="436">
        <v>941028</v>
      </c>
      <c r="M14" s="437">
        <v>941048</v>
      </c>
      <c r="N14" s="437">
        <f>L14-M14</f>
        <v>-20</v>
      </c>
      <c r="O14" s="437">
        <f t="shared" si="2"/>
        <v>20000</v>
      </c>
      <c r="P14" s="438">
        <f t="shared" si="3"/>
        <v>0.02</v>
      </c>
      <c r="Q14" s="181"/>
    </row>
    <row r="15" spans="1:17" ht="15.75" customHeight="1">
      <c r="A15" s="348"/>
      <c r="B15" s="451" t="s">
        <v>21</v>
      </c>
      <c r="C15" s="430"/>
      <c r="D15" s="459"/>
      <c r="E15" s="420"/>
      <c r="F15" s="430"/>
      <c r="G15" s="436"/>
      <c r="H15" s="437"/>
      <c r="I15" s="437"/>
      <c r="J15" s="437"/>
      <c r="K15" s="438"/>
      <c r="L15" s="436"/>
      <c r="M15" s="437"/>
      <c r="N15" s="437"/>
      <c r="O15" s="437"/>
      <c r="P15" s="438"/>
      <c r="Q15" s="181"/>
    </row>
    <row r="16" spans="1:17" ht="15.75" customHeight="1">
      <c r="A16" s="348">
        <v>6</v>
      </c>
      <c r="B16" s="450" t="s">
        <v>15</v>
      </c>
      <c r="C16" s="430">
        <v>4864982</v>
      </c>
      <c r="D16" s="458" t="s">
        <v>12</v>
      </c>
      <c r="E16" s="420" t="s">
        <v>354</v>
      </c>
      <c r="F16" s="430">
        <v>-1000</v>
      </c>
      <c r="G16" s="436">
        <v>22959</v>
      </c>
      <c r="H16" s="437">
        <v>22913</v>
      </c>
      <c r="I16" s="437">
        <f t="shared" si="4"/>
        <v>46</v>
      </c>
      <c r="J16" s="437">
        <f t="shared" si="0"/>
        <v>-46000</v>
      </c>
      <c r="K16" s="438">
        <f t="shared" si="1"/>
        <v>-0.046</v>
      </c>
      <c r="L16" s="436">
        <v>17168</v>
      </c>
      <c r="M16" s="437">
        <v>17169</v>
      </c>
      <c r="N16" s="437">
        <f>L16-M16</f>
        <v>-1</v>
      </c>
      <c r="O16" s="437">
        <f t="shared" si="2"/>
        <v>1000</v>
      </c>
      <c r="P16" s="438">
        <f t="shared" si="3"/>
        <v>0.001</v>
      </c>
      <c r="Q16" s="181"/>
    </row>
    <row r="17" spans="1:17" ht="15.75" customHeight="1">
      <c r="A17" s="348">
        <v>7</v>
      </c>
      <c r="B17" s="450" t="s">
        <v>16</v>
      </c>
      <c r="C17" s="430">
        <v>4864983</v>
      </c>
      <c r="D17" s="458" t="s">
        <v>12</v>
      </c>
      <c r="E17" s="420" t="s">
        <v>354</v>
      </c>
      <c r="F17" s="430">
        <v>-1000</v>
      </c>
      <c r="G17" s="436">
        <v>12482</v>
      </c>
      <c r="H17" s="437">
        <v>13105</v>
      </c>
      <c r="I17" s="437">
        <f t="shared" si="4"/>
        <v>-623</v>
      </c>
      <c r="J17" s="437">
        <f t="shared" si="0"/>
        <v>623000</v>
      </c>
      <c r="K17" s="438">
        <f t="shared" si="1"/>
        <v>0.623</v>
      </c>
      <c r="L17" s="436">
        <v>13075</v>
      </c>
      <c r="M17" s="437">
        <v>13079</v>
      </c>
      <c r="N17" s="437">
        <f>L17-M17</f>
        <v>-4</v>
      </c>
      <c r="O17" s="437">
        <f t="shared" si="2"/>
        <v>4000</v>
      </c>
      <c r="P17" s="438">
        <f t="shared" si="3"/>
        <v>0.004</v>
      </c>
      <c r="Q17" s="181"/>
    </row>
    <row r="18" spans="1:17" ht="20.25" customHeight="1">
      <c r="A18" s="348">
        <v>8</v>
      </c>
      <c r="B18" s="450" t="s">
        <v>22</v>
      </c>
      <c r="C18" s="430">
        <v>4864953</v>
      </c>
      <c r="D18" s="458" t="s">
        <v>12</v>
      </c>
      <c r="E18" s="420" t="s">
        <v>354</v>
      </c>
      <c r="F18" s="430">
        <v>-1250</v>
      </c>
      <c r="G18" s="436">
        <v>14297</v>
      </c>
      <c r="H18" s="437">
        <v>14786</v>
      </c>
      <c r="I18" s="437">
        <f>G18-H18</f>
        <v>-489</v>
      </c>
      <c r="J18" s="437">
        <f t="shared" si="0"/>
        <v>611250</v>
      </c>
      <c r="K18" s="438">
        <f t="shared" si="1"/>
        <v>0.61125</v>
      </c>
      <c r="L18" s="436">
        <v>995451</v>
      </c>
      <c r="M18" s="437">
        <v>995453</v>
      </c>
      <c r="N18" s="437">
        <f>L18-M18</f>
        <v>-2</v>
      </c>
      <c r="O18" s="437">
        <f t="shared" si="2"/>
        <v>2500</v>
      </c>
      <c r="P18" s="438">
        <f t="shared" si="3"/>
        <v>0.0025</v>
      </c>
      <c r="Q18" s="608"/>
    </row>
    <row r="19" spans="1:17" ht="15.75" customHeight="1">
      <c r="A19" s="348">
        <v>9</v>
      </c>
      <c r="B19" s="450" t="s">
        <v>23</v>
      </c>
      <c r="C19" s="430">
        <v>4864984</v>
      </c>
      <c r="D19" s="458" t="s">
        <v>12</v>
      </c>
      <c r="E19" s="420" t="s">
        <v>354</v>
      </c>
      <c r="F19" s="430">
        <v>-1000</v>
      </c>
      <c r="G19" s="436">
        <v>6604</v>
      </c>
      <c r="H19" s="437">
        <v>7571</v>
      </c>
      <c r="I19" s="437">
        <f t="shared" si="4"/>
        <v>-967</v>
      </c>
      <c r="J19" s="437">
        <f t="shared" si="0"/>
        <v>967000</v>
      </c>
      <c r="K19" s="438">
        <f t="shared" si="1"/>
        <v>0.967</v>
      </c>
      <c r="L19" s="436">
        <v>985256</v>
      </c>
      <c r="M19" s="437">
        <v>985257</v>
      </c>
      <c r="N19" s="437">
        <f>L19-M19</f>
        <v>-1</v>
      </c>
      <c r="O19" s="437">
        <f t="shared" si="2"/>
        <v>1000</v>
      </c>
      <c r="P19" s="438">
        <f t="shared" si="3"/>
        <v>0.001</v>
      </c>
      <c r="Q19" s="181"/>
    </row>
    <row r="20" spans="1:17" ht="15.75" customHeight="1">
      <c r="A20" s="348"/>
      <c r="B20" s="451" t="s">
        <v>24</v>
      </c>
      <c r="C20" s="430"/>
      <c r="D20" s="459"/>
      <c r="E20" s="420"/>
      <c r="F20" s="430"/>
      <c r="G20" s="436"/>
      <c r="H20" s="437"/>
      <c r="I20" s="437"/>
      <c r="J20" s="437"/>
      <c r="K20" s="438"/>
      <c r="L20" s="436"/>
      <c r="M20" s="437"/>
      <c r="N20" s="437"/>
      <c r="O20" s="437"/>
      <c r="P20" s="438"/>
      <c r="Q20" s="181"/>
    </row>
    <row r="21" spans="1:17" ht="15.75" customHeight="1">
      <c r="A21" s="348">
        <v>10</v>
      </c>
      <c r="B21" s="450" t="s">
        <v>15</v>
      </c>
      <c r="C21" s="430">
        <v>4864939</v>
      </c>
      <c r="D21" s="458" t="s">
        <v>12</v>
      </c>
      <c r="E21" s="420" t="s">
        <v>354</v>
      </c>
      <c r="F21" s="430">
        <v>-1000</v>
      </c>
      <c r="G21" s="436">
        <v>31277</v>
      </c>
      <c r="H21" s="437">
        <v>31560</v>
      </c>
      <c r="I21" s="437">
        <f t="shared" si="4"/>
        <v>-283</v>
      </c>
      <c r="J21" s="437">
        <f t="shared" si="0"/>
        <v>283000</v>
      </c>
      <c r="K21" s="438">
        <f t="shared" si="1"/>
        <v>0.283</v>
      </c>
      <c r="L21" s="436">
        <v>9098</v>
      </c>
      <c r="M21" s="437">
        <v>9098</v>
      </c>
      <c r="N21" s="437">
        <f>L21-M21</f>
        <v>0</v>
      </c>
      <c r="O21" s="437">
        <f t="shared" si="2"/>
        <v>0</v>
      </c>
      <c r="P21" s="438">
        <f t="shared" si="3"/>
        <v>0</v>
      </c>
      <c r="Q21" s="181"/>
    </row>
    <row r="22" spans="1:17" ht="15.75" customHeight="1">
      <c r="A22" s="348">
        <v>11</v>
      </c>
      <c r="B22" s="450" t="s">
        <v>25</v>
      </c>
      <c r="C22" s="430">
        <v>4864940</v>
      </c>
      <c r="D22" s="458" t="s">
        <v>12</v>
      </c>
      <c r="E22" s="420" t="s">
        <v>354</v>
      </c>
      <c r="F22" s="430">
        <v>-1000</v>
      </c>
      <c r="G22" s="436">
        <v>992227</v>
      </c>
      <c r="H22" s="437">
        <v>993181</v>
      </c>
      <c r="I22" s="437">
        <f t="shared" si="4"/>
        <v>-954</v>
      </c>
      <c r="J22" s="437">
        <f t="shared" si="0"/>
        <v>954000</v>
      </c>
      <c r="K22" s="438">
        <f t="shared" si="1"/>
        <v>0.954</v>
      </c>
      <c r="L22" s="436">
        <v>3866</v>
      </c>
      <c r="M22" s="437">
        <v>3866</v>
      </c>
      <c r="N22" s="437">
        <f>L22-M22</f>
        <v>0</v>
      </c>
      <c r="O22" s="437">
        <f t="shared" si="2"/>
        <v>0</v>
      </c>
      <c r="P22" s="438">
        <f t="shared" si="3"/>
        <v>0</v>
      </c>
      <c r="Q22" s="181"/>
    </row>
    <row r="23" spans="1:17" ht="16.5">
      <c r="A23" s="348">
        <v>12</v>
      </c>
      <c r="B23" s="450" t="s">
        <v>22</v>
      </c>
      <c r="C23" s="430">
        <v>5128410</v>
      </c>
      <c r="D23" s="458" t="s">
        <v>12</v>
      </c>
      <c r="E23" s="420" t="s">
        <v>354</v>
      </c>
      <c r="F23" s="430">
        <v>-1000</v>
      </c>
      <c r="G23" s="436">
        <v>991932</v>
      </c>
      <c r="H23" s="437">
        <v>992874</v>
      </c>
      <c r="I23" s="437">
        <f>G23-H23</f>
        <v>-942</v>
      </c>
      <c r="J23" s="437">
        <f t="shared" si="0"/>
        <v>942000</v>
      </c>
      <c r="K23" s="438">
        <f t="shared" si="1"/>
        <v>0.942</v>
      </c>
      <c r="L23" s="436">
        <v>999329</v>
      </c>
      <c r="M23" s="437">
        <v>999329</v>
      </c>
      <c r="N23" s="437">
        <f>L23-M23</f>
        <v>0</v>
      </c>
      <c r="O23" s="437">
        <f t="shared" si="2"/>
        <v>0</v>
      </c>
      <c r="P23" s="438">
        <f t="shared" si="3"/>
        <v>0</v>
      </c>
      <c r="Q23" s="608"/>
    </row>
    <row r="24" spans="1:17" ht="18.75" customHeight="1">
      <c r="A24" s="348">
        <v>13</v>
      </c>
      <c r="B24" s="450" t="s">
        <v>26</v>
      </c>
      <c r="C24" s="430">
        <v>4865060</v>
      </c>
      <c r="D24" s="458" t="s">
        <v>12</v>
      </c>
      <c r="E24" s="420" t="s">
        <v>354</v>
      </c>
      <c r="F24" s="430">
        <v>1000</v>
      </c>
      <c r="G24" s="436">
        <v>901126</v>
      </c>
      <c r="H24" s="437">
        <v>904418</v>
      </c>
      <c r="I24" s="437">
        <f t="shared" si="4"/>
        <v>-3292</v>
      </c>
      <c r="J24" s="437">
        <f t="shared" si="0"/>
        <v>-3292000</v>
      </c>
      <c r="K24" s="438">
        <f t="shared" si="1"/>
        <v>-3.292</v>
      </c>
      <c r="L24" s="436">
        <v>920513</v>
      </c>
      <c r="M24" s="437">
        <v>920513</v>
      </c>
      <c r="N24" s="437">
        <f>L24-M24</f>
        <v>0</v>
      </c>
      <c r="O24" s="437">
        <f t="shared" si="2"/>
        <v>0</v>
      </c>
      <c r="P24" s="438">
        <f t="shared" si="3"/>
        <v>0</v>
      </c>
      <c r="Q24" s="181"/>
    </row>
    <row r="25" spans="1:17" ht="15.75" customHeight="1">
      <c r="A25" s="348"/>
      <c r="B25" s="451" t="s">
        <v>27</v>
      </c>
      <c r="C25" s="430"/>
      <c r="D25" s="459"/>
      <c r="E25" s="420"/>
      <c r="F25" s="430"/>
      <c r="G25" s="436"/>
      <c r="H25" s="437"/>
      <c r="I25" s="437"/>
      <c r="J25" s="437"/>
      <c r="K25" s="438"/>
      <c r="L25" s="436"/>
      <c r="M25" s="437"/>
      <c r="N25" s="437"/>
      <c r="O25" s="437"/>
      <c r="P25" s="438"/>
      <c r="Q25" s="181"/>
    </row>
    <row r="26" spans="1:17" ht="15.75" customHeight="1">
      <c r="A26" s="348">
        <v>14</v>
      </c>
      <c r="B26" s="450" t="s">
        <v>15</v>
      </c>
      <c r="C26" s="430">
        <v>4865034</v>
      </c>
      <c r="D26" s="458" t="s">
        <v>12</v>
      </c>
      <c r="E26" s="420" t="s">
        <v>354</v>
      </c>
      <c r="F26" s="430">
        <v>-1000</v>
      </c>
      <c r="G26" s="436">
        <v>988005</v>
      </c>
      <c r="H26" s="437">
        <v>988786</v>
      </c>
      <c r="I26" s="437">
        <f t="shared" si="4"/>
        <v>-781</v>
      </c>
      <c r="J26" s="437">
        <f t="shared" si="0"/>
        <v>781000</v>
      </c>
      <c r="K26" s="438">
        <f t="shared" si="1"/>
        <v>0.781</v>
      </c>
      <c r="L26" s="436">
        <v>16927</v>
      </c>
      <c r="M26" s="437">
        <v>16927</v>
      </c>
      <c r="N26" s="437">
        <f>L26-M26</f>
        <v>0</v>
      </c>
      <c r="O26" s="437">
        <f t="shared" si="2"/>
        <v>0</v>
      </c>
      <c r="P26" s="438">
        <f t="shared" si="3"/>
        <v>0</v>
      </c>
      <c r="Q26" s="181"/>
    </row>
    <row r="27" spans="1:17" ht="15.75" customHeight="1">
      <c r="A27" s="348">
        <v>15</v>
      </c>
      <c r="B27" s="450" t="s">
        <v>16</v>
      </c>
      <c r="C27" s="430">
        <v>4865035</v>
      </c>
      <c r="D27" s="458" t="s">
        <v>12</v>
      </c>
      <c r="E27" s="420" t="s">
        <v>354</v>
      </c>
      <c r="F27" s="430">
        <v>-1000</v>
      </c>
      <c r="G27" s="436">
        <v>998525</v>
      </c>
      <c r="H27" s="437">
        <v>999040</v>
      </c>
      <c r="I27" s="437">
        <f t="shared" si="4"/>
        <v>-515</v>
      </c>
      <c r="J27" s="437">
        <f t="shared" si="0"/>
        <v>515000</v>
      </c>
      <c r="K27" s="438">
        <f t="shared" si="1"/>
        <v>0.515</v>
      </c>
      <c r="L27" s="436">
        <v>19649</v>
      </c>
      <c r="M27" s="437">
        <v>19649</v>
      </c>
      <c r="N27" s="437">
        <f>L27-M27</f>
        <v>0</v>
      </c>
      <c r="O27" s="437">
        <f t="shared" si="2"/>
        <v>0</v>
      </c>
      <c r="P27" s="438">
        <f t="shared" si="3"/>
        <v>0</v>
      </c>
      <c r="Q27" s="181"/>
    </row>
    <row r="28" spans="1:17" ht="15.75" customHeight="1">
      <c r="A28" s="348">
        <v>16</v>
      </c>
      <c r="B28" s="450" t="s">
        <v>17</v>
      </c>
      <c r="C28" s="430">
        <v>4865052</v>
      </c>
      <c r="D28" s="458" t="s">
        <v>12</v>
      </c>
      <c r="E28" s="420" t="s">
        <v>354</v>
      </c>
      <c r="F28" s="430">
        <v>-1000</v>
      </c>
      <c r="G28" s="436">
        <v>1938</v>
      </c>
      <c r="H28" s="437">
        <v>1992</v>
      </c>
      <c r="I28" s="437">
        <f t="shared" si="4"/>
        <v>-54</v>
      </c>
      <c r="J28" s="437">
        <f t="shared" si="0"/>
        <v>54000</v>
      </c>
      <c r="K28" s="438">
        <f t="shared" si="1"/>
        <v>0.054</v>
      </c>
      <c r="L28" s="436">
        <v>999939</v>
      </c>
      <c r="M28" s="437">
        <v>999938</v>
      </c>
      <c r="N28" s="437">
        <f>L28-M28</f>
        <v>1</v>
      </c>
      <c r="O28" s="437">
        <f t="shared" si="2"/>
        <v>-1000</v>
      </c>
      <c r="P28" s="438">
        <f t="shared" si="3"/>
        <v>-0.001</v>
      </c>
      <c r="Q28" s="181"/>
    </row>
    <row r="29" spans="1:17" ht="15.75" customHeight="1">
      <c r="A29" s="348"/>
      <c r="B29" s="450"/>
      <c r="C29" s="430"/>
      <c r="D29" s="458"/>
      <c r="E29" s="420"/>
      <c r="F29" s="430"/>
      <c r="G29" s="436"/>
      <c r="H29" s="437"/>
      <c r="I29" s="437"/>
      <c r="J29" s="437"/>
      <c r="K29" s="438"/>
      <c r="L29" s="436"/>
      <c r="M29" s="437"/>
      <c r="N29" s="437"/>
      <c r="O29" s="437"/>
      <c r="P29" s="438"/>
      <c r="Q29" s="181"/>
    </row>
    <row r="30" spans="1:17" ht="15.75" customHeight="1">
      <c r="A30" s="348"/>
      <c r="B30" s="451" t="s">
        <v>28</v>
      </c>
      <c r="C30" s="430"/>
      <c r="D30" s="459"/>
      <c r="E30" s="420"/>
      <c r="F30" s="430"/>
      <c r="G30" s="436"/>
      <c r="H30" s="437"/>
      <c r="I30" s="437"/>
      <c r="J30" s="437"/>
      <c r="K30" s="438"/>
      <c r="L30" s="436"/>
      <c r="M30" s="437"/>
      <c r="N30" s="437"/>
      <c r="O30" s="437"/>
      <c r="P30" s="438"/>
      <c r="Q30" s="181"/>
    </row>
    <row r="31" spans="1:17" ht="15.75" customHeight="1">
      <c r="A31" s="348">
        <v>17</v>
      </c>
      <c r="B31" s="450" t="s">
        <v>29</v>
      </c>
      <c r="C31" s="430">
        <v>4864800</v>
      </c>
      <c r="D31" s="458" t="s">
        <v>12</v>
      </c>
      <c r="E31" s="420" t="s">
        <v>354</v>
      </c>
      <c r="F31" s="430">
        <v>200</v>
      </c>
      <c r="G31" s="439">
        <v>999945</v>
      </c>
      <c r="H31" s="440">
        <v>999931</v>
      </c>
      <c r="I31" s="440">
        <f>G31-H31</f>
        <v>14</v>
      </c>
      <c r="J31" s="440">
        <f t="shared" si="0"/>
        <v>2800</v>
      </c>
      <c r="K31" s="447">
        <f t="shared" si="1"/>
        <v>0.0028</v>
      </c>
      <c r="L31" s="439">
        <v>993126</v>
      </c>
      <c r="M31" s="440">
        <v>993127</v>
      </c>
      <c r="N31" s="440">
        <f aca="true" t="shared" si="5" ref="N31:N36">L31-M31</f>
        <v>-1</v>
      </c>
      <c r="O31" s="440">
        <f t="shared" si="2"/>
        <v>-200</v>
      </c>
      <c r="P31" s="447">
        <f t="shared" si="3"/>
        <v>-0.0002</v>
      </c>
      <c r="Q31" s="575"/>
    </row>
    <row r="32" spans="1:17" ht="15.75" customHeight="1">
      <c r="A32" s="348">
        <v>18</v>
      </c>
      <c r="B32" s="450" t="s">
        <v>30</v>
      </c>
      <c r="C32" s="430">
        <v>4864887</v>
      </c>
      <c r="D32" s="458" t="s">
        <v>12</v>
      </c>
      <c r="E32" s="420" t="s">
        <v>354</v>
      </c>
      <c r="F32" s="430">
        <v>1000</v>
      </c>
      <c r="G32" s="436">
        <v>641</v>
      </c>
      <c r="H32" s="437">
        <v>584</v>
      </c>
      <c r="I32" s="437">
        <f t="shared" si="4"/>
        <v>57</v>
      </c>
      <c r="J32" s="437">
        <f t="shared" si="0"/>
        <v>57000</v>
      </c>
      <c r="K32" s="438">
        <f t="shared" si="1"/>
        <v>0.057</v>
      </c>
      <c r="L32" s="436">
        <v>29301</v>
      </c>
      <c r="M32" s="437">
        <v>29294</v>
      </c>
      <c r="N32" s="437">
        <f t="shared" si="5"/>
        <v>7</v>
      </c>
      <c r="O32" s="437">
        <f t="shared" si="2"/>
        <v>7000</v>
      </c>
      <c r="P32" s="438">
        <f t="shared" si="3"/>
        <v>0.007</v>
      </c>
      <c r="Q32" s="181"/>
    </row>
    <row r="33" spans="1:17" ht="15.75" customHeight="1">
      <c r="A33" s="348">
        <v>19</v>
      </c>
      <c r="B33" s="450" t="s">
        <v>31</v>
      </c>
      <c r="C33" s="430">
        <v>4864798</v>
      </c>
      <c r="D33" s="458" t="s">
        <v>12</v>
      </c>
      <c r="E33" s="420" t="s">
        <v>354</v>
      </c>
      <c r="F33" s="430">
        <v>100</v>
      </c>
      <c r="G33" s="436">
        <v>4350</v>
      </c>
      <c r="H33" s="437">
        <v>4282</v>
      </c>
      <c r="I33" s="437">
        <f t="shared" si="4"/>
        <v>68</v>
      </c>
      <c r="J33" s="437">
        <f t="shared" si="0"/>
        <v>6800</v>
      </c>
      <c r="K33" s="438">
        <f t="shared" si="1"/>
        <v>0.0068</v>
      </c>
      <c r="L33" s="436">
        <v>154887</v>
      </c>
      <c r="M33" s="437">
        <v>154884</v>
      </c>
      <c r="N33" s="437">
        <f t="shared" si="5"/>
        <v>3</v>
      </c>
      <c r="O33" s="437">
        <f t="shared" si="2"/>
        <v>300</v>
      </c>
      <c r="P33" s="438">
        <f t="shared" si="3"/>
        <v>0.0003</v>
      </c>
      <c r="Q33" s="181"/>
    </row>
    <row r="34" spans="1:17" ht="15.75" customHeight="1">
      <c r="A34" s="348">
        <v>20</v>
      </c>
      <c r="B34" s="450" t="s">
        <v>32</v>
      </c>
      <c r="C34" s="430">
        <v>4864799</v>
      </c>
      <c r="D34" s="458" t="s">
        <v>12</v>
      </c>
      <c r="E34" s="420" t="s">
        <v>354</v>
      </c>
      <c r="F34" s="430">
        <v>100</v>
      </c>
      <c r="G34" s="436">
        <v>15510</v>
      </c>
      <c r="H34" s="437">
        <v>14027</v>
      </c>
      <c r="I34" s="437">
        <f t="shared" si="4"/>
        <v>1483</v>
      </c>
      <c r="J34" s="437">
        <f t="shared" si="0"/>
        <v>148300</v>
      </c>
      <c r="K34" s="438">
        <f t="shared" si="1"/>
        <v>0.1483</v>
      </c>
      <c r="L34" s="436">
        <v>230494</v>
      </c>
      <c r="M34" s="437">
        <v>229985</v>
      </c>
      <c r="N34" s="437">
        <f t="shared" si="5"/>
        <v>509</v>
      </c>
      <c r="O34" s="437">
        <f t="shared" si="2"/>
        <v>50900</v>
      </c>
      <c r="P34" s="438">
        <f t="shared" si="3"/>
        <v>0.0509</v>
      </c>
      <c r="Q34" s="181"/>
    </row>
    <row r="35" spans="1:17" ht="15.75" customHeight="1">
      <c r="A35" s="348">
        <v>21</v>
      </c>
      <c r="B35" s="450" t="s">
        <v>33</v>
      </c>
      <c r="C35" s="430">
        <v>4864888</v>
      </c>
      <c r="D35" s="458" t="s">
        <v>12</v>
      </c>
      <c r="E35" s="420" t="s">
        <v>354</v>
      </c>
      <c r="F35" s="430">
        <v>1000</v>
      </c>
      <c r="G35" s="436">
        <v>996336</v>
      </c>
      <c r="H35" s="437">
        <v>996260</v>
      </c>
      <c r="I35" s="437">
        <f t="shared" si="4"/>
        <v>76</v>
      </c>
      <c r="J35" s="437">
        <f t="shared" si="0"/>
        <v>76000</v>
      </c>
      <c r="K35" s="438">
        <f t="shared" si="1"/>
        <v>0.076</v>
      </c>
      <c r="L35" s="436">
        <v>3905</v>
      </c>
      <c r="M35" s="437">
        <v>3919</v>
      </c>
      <c r="N35" s="437">
        <f t="shared" si="5"/>
        <v>-14</v>
      </c>
      <c r="O35" s="437">
        <f t="shared" si="2"/>
        <v>-14000</v>
      </c>
      <c r="P35" s="438">
        <f t="shared" si="3"/>
        <v>-0.014</v>
      </c>
      <c r="Q35" s="181"/>
    </row>
    <row r="36" spans="1:17" ht="21" customHeight="1">
      <c r="A36" s="348">
        <v>22</v>
      </c>
      <c r="B36" s="450" t="s">
        <v>382</v>
      </c>
      <c r="C36" s="430">
        <v>5128402</v>
      </c>
      <c r="D36" s="458" t="s">
        <v>12</v>
      </c>
      <c r="E36" s="420" t="s">
        <v>354</v>
      </c>
      <c r="F36" s="430">
        <v>1000</v>
      </c>
      <c r="G36" s="436">
        <v>316</v>
      </c>
      <c r="H36" s="437">
        <v>278</v>
      </c>
      <c r="I36" s="437">
        <f>G36-H36</f>
        <v>38</v>
      </c>
      <c r="J36" s="437">
        <f t="shared" si="0"/>
        <v>38000</v>
      </c>
      <c r="K36" s="438">
        <f t="shared" si="1"/>
        <v>0.038</v>
      </c>
      <c r="L36" s="436">
        <v>8083</v>
      </c>
      <c r="M36" s="437">
        <v>8123</v>
      </c>
      <c r="N36" s="437">
        <f t="shared" si="5"/>
        <v>-40</v>
      </c>
      <c r="O36" s="437">
        <f t="shared" si="2"/>
        <v>-40000</v>
      </c>
      <c r="P36" s="438">
        <f t="shared" si="3"/>
        <v>-0.04</v>
      </c>
      <c r="Q36" s="608"/>
    </row>
    <row r="37" spans="1:17" ht="15.75" customHeight="1">
      <c r="A37" s="348"/>
      <c r="B37" s="452" t="s">
        <v>34</v>
      </c>
      <c r="C37" s="430"/>
      <c r="D37" s="458"/>
      <c r="E37" s="420"/>
      <c r="F37" s="430"/>
      <c r="G37" s="436"/>
      <c r="H37" s="437"/>
      <c r="I37" s="437"/>
      <c r="J37" s="437"/>
      <c r="K37" s="438"/>
      <c r="L37" s="436"/>
      <c r="M37" s="437"/>
      <c r="N37" s="437"/>
      <c r="O37" s="437"/>
      <c r="P37" s="438"/>
      <c r="Q37" s="181"/>
    </row>
    <row r="38" spans="1:17" ht="15.75" customHeight="1">
      <c r="A38" s="348">
        <v>23</v>
      </c>
      <c r="B38" s="450" t="s">
        <v>379</v>
      </c>
      <c r="C38" s="430">
        <v>4865057</v>
      </c>
      <c r="D38" s="458" t="s">
        <v>12</v>
      </c>
      <c r="E38" s="420" t="s">
        <v>354</v>
      </c>
      <c r="F38" s="430">
        <v>1000</v>
      </c>
      <c r="G38" s="436">
        <v>640080</v>
      </c>
      <c r="H38" s="437">
        <v>640872</v>
      </c>
      <c r="I38" s="437">
        <f t="shared" si="4"/>
        <v>-792</v>
      </c>
      <c r="J38" s="437">
        <f t="shared" si="0"/>
        <v>-792000</v>
      </c>
      <c r="K38" s="438">
        <f t="shared" si="1"/>
        <v>-0.792</v>
      </c>
      <c r="L38" s="436">
        <v>798969</v>
      </c>
      <c r="M38" s="437">
        <v>798972</v>
      </c>
      <c r="N38" s="437">
        <f>L38-M38</f>
        <v>-3</v>
      </c>
      <c r="O38" s="437">
        <f t="shared" si="2"/>
        <v>-3000</v>
      </c>
      <c r="P38" s="438">
        <f t="shared" si="3"/>
        <v>-0.003</v>
      </c>
      <c r="Q38" s="608"/>
    </row>
    <row r="39" spans="1:17" ht="15.75" customHeight="1">
      <c r="A39" s="348">
        <v>24</v>
      </c>
      <c r="B39" s="450" t="s">
        <v>380</v>
      </c>
      <c r="C39" s="430">
        <v>4865058</v>
      </c>
      <c r="D39" s="458" t="s">
        <v>12</v>
      </c>
      <c r="E39" s="420" t="s">
        <v>354</v>
      </c>
      <c r="F39" s="430">
        <v>1000</v>
      </c>
      <c r="G39" s="436">
        <v>648530</v>
      </c>
      <c r="H39" s="437">
        <v>648668</v>
      </c>
      <c r="I39" s="437">
        <f t="shared" si="4"/>
        <v>-138</v>
      </c>
      <c r="J39" s="437">
        <f t="shared" si="0"/>
        <v>-138000</v>
      </c>
      <c r="K39" s="438">
        <f t="shared" si="1"/>
        <v>-0.138</v>
      </c>
      <c r="L39" s="436">
        <v>832146</v>
      </c>
      <c r="M39" s="437">
        <v>832151</v>
      </c>
      <c r="N39" s="437">
        <f>L39-M39</f>
        <v>-5</v>
      </c>
      <c r="O39" s="437">
        <f t="shared" si="2"/>
        <v>-5000</v>
      </c>
      <c r="P39" s="438">
        <f t="shared" si="3"/>
        <v>-0.005</v>
      </c>
      <c r="Q39" s="608"/>
    </row>
    <row r="40" spans="1:17" ht="15.75" customHeight="1">
      <c r="A40" s="348">
        <v>25</v>
      </c>
      <c r="B40" s="450" t="s">
        <v>35</v>
      </c>
      <c r="C40" s="430">
        <v>4864902</v>
      </c>
      <c r="D40" s="458" t="s">
        <v>12</v>
      </c>
      <c r="E40" s="420" t="s">
        <v>354</v>
      </c>
      <c r="F40" s="430">
        <v>400</v>
      </c>
      <c r="G40" s="348">
        <v>1901</v>
      </c>
      <c r="H40" s="349">
        <v>1615</v>
      </c>
      <c r="I40" s="349">
        <f t="shared" si="4"/>
        <v>286</v>
      </c>
      <c r="J40" s="349">
        <f t="shared" si="0"/>
        <v>114400</v>
      </c>
      <c r="K40" s="732">
        <f t="shared" si="1"/>
        <v>0.1144</v>
      </c>
      <c r="L40" s="348">
        <v>47</v>
      </c>
      <c r="M40" s="349">
        <v>0</v>
      </c>
      <c r="N40" s="349">
        <f>L40-M40</f>
        <v>47</v>
      </c>
      <c r="O40" s="349">
        <f t="shared" si="2"/>
        <v>18800</v>
      </c>
      <c r="P40" s="732">
        <f t="shared" si="3"/>
        <v>0.0188</v>
      </c>
      <c r="Q40" s="750"/>
    </row>
    <row r="41" spans="1:17" ht="15.75" customHeight="1">
      <c r="A41" s="348">
        <v>26</v>
      </c>
      <c r="B41" s="450" t="s">
        <v>36</v>
      </c>
      <c r="C41" s="430">
        <v>5128405</v>
      </c>
      <c r="D41" s="458" t="s">
        <v>12</v>
      </c>
      <c r="E41" s="420" t="s">
        <v>354</v>
      </c>
      <c r="F41" s="430">
        <v>500</v>
      </c>
      <c r="G41" s="436">
        <v>2588</v>
      </c>
      <c r="H41" s="437">
        <v>2525</v>
      </c>
      <c r="I41" s="437">
        <f t="shared" si="4"/>
        <v>63</v>
      </c>
      <c r="J41" s="437">
        <f t="shared" si="0"/>
        <v>31500</v>
      </c>
      <c r="K41" s="438">
        <f t="shared" si="1"/>
        <v>0.0315</v>
      </c>
      <c r="L41" s="436">
        <v>2319</v>
      </c>
      <c r="M41" s="437">
        <v>2062</v>
      </c>
      <c r="N41" s="437">
        <f>L41-M41</f>
        <v>257</v>
      </c>
      <c r="O41" s="437">
        <f t="shared" si="2"/>
        <v>128500</v>
      </c>
      <c r="P41" s="438">
        <f t="shared" si="3"/>
        <v>0.1285</v>
      </c>
      <c r="Q41" s="181"/>
    </row>
    <row r="42" spans="1:17" ht="16.5" customHeight="1">
      <c r="A42" s="348"/>
      <c r="B42" s="451" t="s">
        <v>37</v>
      </c>
      <c r="C42" s="430"/>
      <c r="D42" s="459"/>
      <c r="E42" s="420"/>
      <c r="F42" s="430"/>
      <c r="G42" s="436"/>
      <c r="H42" s="437"/>
      <c r="I42" s="437"/>
      <c r="J42" s="437"/>
      <c r="K42" s="438"/>
      <c r="L42" s="436"/>
      <c r="M42" s="437"/>
      <c r="N42" s="437"/>
      <c r="O42" s="437"/>
      <c r="P42" s="438"/>
      <c r="Q42" s="181"/>
    </row>
    <row r="43" spans="1:17" ht="17.25" customHeight="1">
      <c r="A43" s="348">
        <v>27</v>
      </c>
      <c r="B43" s="450" t="s">
        <v>38</v>
      </c>
      <c r="C43" s="430">
        <v>4865054</v>
      </c>
      <c r="D43" s="458" t="s">
        <v>12</v>
      </c>
      <c r="E43" s="420" t="s">
        <v>354</v>
      </c>
      <c r="F43" s="430">
        <v>-1000</v>
      </c>
      <c r="G43" s="436">
        <v>15563</v>
      </c>
      <c r="H43" s="437">
        <v>15570</v>
      </c>
      <c r="I43" s="437">
        <f t="shared" si="4"/>
        <v>-7</v>
      </c>
      <c r="J43" s="437">
        <f t="shared" si="0"/>
        <v>7000</v>
      </c>
      <c r="K43" s="438">
        <f t="shared" si="1"/>
        <v>0.007</v>
      </c>
      <c r="L43" s="436">
        <v>981777</v>
      </c>
      <c r="M43" s="511">
        <v>981874</v>
      </c>
      <c r="N43" s="437">
        <f>L43-M43</f>
        <v>-97</v>
      </c>
      <c r="O43" s="437">
        <f t="shared" si="2"/>
        <v>97000</v>
      </c>
      <c r="P43" s="438">
        <f t="shared" si="3"/>
        <v>0.097</v>
      </c>
      <c r="Q43" s="181"/>
    </row>
    <row r="44" spans="1:17" ht="17.25" customHeight="1">
      <c r="A44" s="348">
        <v>28</v>
      </c>
      <c r="B44" s="450" t="s">
        <v>16</v>
      </c>
      <c r="C44" s="430">
        <v>4865036</v>
      </c>
      <c r="D44" s="458" t="s">
        <v>12</v>
      </c>
      <c r="E44" s="420" t="s">
        <v>354</v>
      </c>
      <c r="F44" s="430">
        <v>-1000</v>
      </c>
      <c r="G44" s="348">
        <v>5864</v>
      </c>
      <c r="H44" s="437">
        <v>5865</v>
      </c>
      <c r="I44" s="349">
        <f>G44-H44</f>
        <v>-1</v>
      </c>
      <c r="J44" s="349">
        <f t="shared" si="0"/>
        <v>1000</v>
      </c>
      <c r="K44" s="732">
        <f t="shared" si="1"/>
        <v>0.001</v>
      </c>
      <c r="L44" s="348">
        <v>999788</v>
      </c>
      <c r="M44" s="349">
        <v>999830</v>
      </c>
      <c r="N44" s="349">
        <f>L44-M44</f>
        <v>-42</v>
      </c>
      <c r="O44" s="349">
        <f t="shared" si="2"/>
        <v>42000</v>
      </c>
      <c r="P44" s="732">
        <f t="shared" si="3"/>
        <v>0.042</v>
      </c>
      <c r="Q44" s="730"/>
    </row>
    <row r="45" spans="1:17" ht="15.75" customHeight="1">
      <c r="A45" s="348"/>
      <c r="B45" s="451" t="s">
        <v>39</v>
      </c>
      <c r="C45" s="430"/>
      <c r="D45" s="459"/>
      <c r="E45" s="420"/>
      <c r="F45" s="430"/>
      <c r="G45" s="436"/>
      <c r="H45" s="437"/>
      <c r="I45" s="437"/>
      <c r="J45" s="437"/>
      <c r="K45" s="438"/>
      <c r="L45" s="436"/>
      <c r="M45" s="437"/>
      <c r="N45" s="437"/>
      <c r="O45" s="437"/>
      <c r="P45" s="438"/>
      <c r="Q45" s="181"/>
    </row>
    <row r="46" spans="1:17" ht="15.75" customHeight="1">
      <c r="A46" s="348">
        <v>29</v>
      </c>
      <c r="B46" s="450" t="s">
        <v>40</v>
      </c>
      <c r="C46" s="430">
        <v>4865056</v>
      </c>
      <c r="D46" s="458" t="s">
        <v>12</v>
      </c>
      <c r="E46" s="420" t="s">
        <v>354</v>
      </c>
      <c r="F46" s="430">
        <v>-1000</v>
      </c>
      <c r="G46" s="436">
        <v>996437</v>
      </c>
      <c r="H46" s="437">
        <v>995476</v>
      </c>
      <c r="I46" s="437">
        <f t="shared" si="4"/>
        <v>961</v>
      </c>
      <c r="J46" s="437">
        <f t="shared" si="0"/>
        <v>-961000</v>
      </c>
      <c r="K46" s="438">
        <f t="shared" si="1"/>
        <v>-0.961</v>
      </c>
      <c r="L46" s="436">
        <v>925826</v>
      </c>
      <c r="M46" s="437">
        <v>925828</v>
      </c>
      <c r="N46" s="437">
        <f>L46-M46</f>
        <v>-2</v>
      </c>
      <c r="O46" s="437">
        <f t="shared" si="2"/>
        <v>2000</v>
      </c>
      <c r="P46" s="438">
        <f t="shared" si="3"/>
        <v>0.002</v>
      </c>
      <c r="Q46" s="181"/>
    </row>
    <row r="47" spans="1:17" ht="15.75" customHeight="1">
      <c r="A47" s="348"/>
      <c r="B47" s="451" t="s">
        <v>390</v>
      </c>
      <c r="C47" s="430"/>
      <c r="D47" s="458"/>
      <c r="E47" s="420"/>
      <c r="F47" s="430"/>
      <c r="G47" s="436"/>
      <c r="H47" s="437"/>
      <c r="I47" s="437"/>
      <c r="J47" s="437"/>
      <c r="K47" s="438"/>
      <c r="L47" s="436"/>
      <c r="M47" s="437"/>
      <c r="N47" s="437"/>
      <c r="O47" s="437"/>
      <c r="P47" s="438"/>
      <c r="Q47" s="181"/>
    </row>
    <row r="48" spans="1:17" ht="18.75" customHeight="1">
      <c r="A48" s="348">
        <v>30</v>
      </c>
      <c r="B48" s="450" t="s">
        <v>397</v>
      </c>
      <c r="C48" s="430">
        <v>4865049</v>
      </c>
      <c r="D48" s="458" t="s">
        <v>12</v>
      </c>
      <c r="E48" s="420" t="s">
        <v>354</v>
      </c>
      <c r="F48" s="430">
        <v>-1000</v>
      </c>
      <c r="G48" s="436">
        <v>3426</v>
      </c>
      <c r="H48" s="437">
        <v>3265</v>
      </c>
      <c r="I48" s="437">
        <f>G48-H48</f>
        <v>161</v>
      </c>
      <c r="J48" s="437">
        <f t="shared" si="0"/>
        <v>-161000</v>
      </c>
      <c r="K48" s="438">
        <f t="shared" si="1"/>
        <v>-0.161</v>
      </c>
      <c r="L48" s="436">
        <v>999891</v>
      </c>
      <c r="M48" s="437">
        <v>999894</v>
      </c>
      <c r="N48" s="437">
        <f>L48-M48</f>
        <v>-3</v>
      </c>
      <c r="O48" s="437">
        <f t="shared" si="2"/>
        <v>3000</v>
      </c>
      <c r="P48" s="438">
        <f t="shared" si="3"/>
        <v>0.003</v>
      </c>
      <c r="Q48" s="700"/>
    </row>
    <row r="49" spans="1:17" ht="15.75" customHeight="1">
      <c r="A49" s="348">
        <v>31</v>
      </c>
      <c r="B49" s="450" t="s">
        <v>391</v>
      </c>
      <c r="C49" s="430">
        <v>4865022</v>
      </c>
      <c r="D49" s="458" t="s">
        <v>12</v>
      </c>
      <c r="E49" s="420" t="s">
        <v>354</v>
      </c>
      <c r="F49" s="430">
        <v>-1000</v>
      </c>
      <c r="G49" s="436">
        <v>56761</v>
      </c>
      <c r="H49" s="437">
        <v>55511</v>
      </c>
      <c r="I49" s="437">
        <f>G49-H49</f>
        <v>1250</v>
      </c>
      <c r="J49" s="437">
        <f t="shared" si="0"/>
        <v>-1250000</v>
      </c>
      <c r="K49" s="438">
        <f t="shared" si="1"/>
        <v>-1.25</v>
      </c>
      <c r="L49" s="436">
        <v>999946</v>
      </c>
      <c r="M49" s="437">
        <v>999942</v>
      </c>
      <c r="N49" s="437">
        <f>L49-M49</f>
        <v>4</v>
      </c>
      <c r="O49" s="437">
        <f t="shared" si="2"/>
        <v>-4000</v>
      </c>
      <c r="P49" s="438">
        <f t="shared" si="3"/>
        <v>-0.004</v>
      </c>
      <c r="Q49" s="575"/>
    </row>
    <row r="50" spans="1:17" ht="15.75" customHeight="1">
      <c r="A50" s="348"/>
      <c r="B50" s="452" t="s">
        <v>412</v>
      </c>
      <c r="C50" s="430"/>
      <c r="D50" s="458"/>
      <c r="E50" s="420"/>
      <c r="F50" s="430"/>
      <c r="G50" s="436"/>
      <c r="H50" s="437"/>
      <c r="I50" s="437"/>
      <c r="J50" s="437"/>
      <c r="K50" s="438"/>
      <c r="L50" s="436"/>
      <c r="M50" s="437"/>
      <c r="N50" s="437"/>
      <c r="O50" s="437"/>
      <c r="P50" s="438"/>
      <c r="Q50" s="575"/>
    </row>
    <row r="51" spans="1:17" ht="15.75" customHeight="1">
      <c r="A51" s="348">
        <v>32</v>
      </c>
      <c r="B51" s="450" t="s">
        <v>15</v>
      </c>
      <c r="C51" s="430">
        <v>5128463</v>
      </c>
      <c r="D51" s="458" t="s">
        <v>12</v>
      </c>
      <c r="E51" s="420" t="s">
        <v>354</v>
      </c>
      <c r="F51" s="430">
        <v>-1000</v>
      </c>
      <c r="G51" s="436">
        <v>298</v>
      </c>
      <c r="H51" s="511">
        <v>298</v>
      </c>
      <c r="I51" s="437">
        <f>G51-H51</f>
        <v>0</v>
      </c>
      <c r="J51" s="437">
        <f>$F51*I51</f>
        <v>0</v>
      </c>
      <c r="K51" s="438">
        <f>J51/1000000</f>
        <v>0</v>
      </c>
      <c r="L51" s="436">
        <v>999999</v>
      </c>
      <c r="M51" s="511">
        <v>999999</v>
      </c>
      <c r="N51" s="437">
        <f>L51-M51</f>
        <v>0</v>
      </c>
      <c r="O51" s="437">
        <f>$F51*N51</f>
        <v>0</v>
      </c>
      <c r="P51" s="438">
        <f>O51/1000000</f>
        <v>0</v>
      </c>
      <c r="Q51" s="575"/>
    </row>
    <row r="52" spans="1:17" ht="22.5" customHeight="1">
      <c r="A52" s="348">
        <v>33</v>
      </c>
      <c r="B52" s="450" t="s">
        <v>16</v>
      </c>
      <c r="C52" s="430">
        <v>5128456</v>
      </c>
      <c r="D52" s="458" t="s">
        <v>12</v>
      </c>
      <c r="E52" s="420" t="s">
        <v>354</v>
      </c>
      <c r="F52" s="430">
        <v>-1000</v>
      </c>
      <c r="G52" s="439">
        <v>2534</v>
      </c>
      <c r="H52" s="349">
        <v>2399</v>
      </c>
      <c r="I52" s="440">
        <f>G52-H52</f>
        <v>135</v>
      </c>
      <c r="J52" s="440">
        <f>$F52*I52</f>
        <v>-135000</v>
      </c>
      <c r="K52" s="447">
        <f>J52/1000000</f>
        <v>-0.135</v>
      </c>
      <c r="L52" s="439">
        <v>999999</v>
      </c>
      <c r="M52" s="511">
        <v>1000000</v>
      </c>
      <c r="N52" s="440">
        <f>L52-M52</f>
        <v>-1</v>
      </c>
      <c r="O52" s="440">
        <f>$F52*N52</f>
        <v>1000</v>
      </c>
      <c r="P52" s="447">
        <f>O52/1000000</f>
        <v>0.001</v>
      </c>
      <c r="Q52" s="757"/>
    </row>
    <row r="53" spans="1:17" ht="15.75" customHeight="1">
      <c r="A53" s="348"/>
      <c r="B53" s="452" t="s">
        <v>389</v>
      </c>
      <c r="C53" s="430"/>
      <c r="D53" s="458"/>
      <c r="E53" s="420"/>
      <c r="F53" s="430"/>
      <c r="G53" s="436"/>
      <c r="H53" s="437"/>
      <c r="I53" s="437"/>
      <c r="J53" s="437"/>
      <c r="K53" s="438"/>
      <c r="L53" s="436"/>
      <c r="M53" s="437"/>
      <c r="N53" s="437"/>
      <c r="O53" s="437"/>
      <c r="P53" s="438"/>
      <c r="Q53" s="181"/>
    </row>
    <row r="54" spans="1:17" ht="15.75" customHeight="1">
      <c r="A54" s="348"/>
      <c r="B54" s="452" t="s">
        <v>45</v>
      </c>
      <c r="C54" s="430"/>
      <c r="D54" s="458"/>
      <c r="E54" s="420"/>
      <c r="F54" s="430"/>
      <c r="G54" s="436"/>
      <c r="H54" s="437"/>
      <c r="I54" s="437"/>
      <c r="J54" s="437"/>
      <c r="K54" s="438"/>
      <c r="L54" s="436"/>
      <c r="M54" s="437"/>
      <c r="N54" s="437"/>
      <c r="O54" s="437"/>
      <c r="P54" s="438"/>
      <c r="Q54" s="181"/>
    </row>
    <row r="55" spans="1:17" ht="15.75" customHeight="1">
      <c r="A55" s="348">
        <v>34</v>
      </c>
      <c r="B55" s="450" t="s">
        <v>46</v>
      </c>
      <c r="C55" s="430">
        <v>4864843</v>
      </c>
      <c r="D55" s="458" t="s">
        <v>12</v>
      </c>
      <c r="E55" s="420" t="s">
        <v>354</v>
      </c>
      <c r="F55" s="430">
        <v>1000</v>
      </c>
      <c r="G55" s="436">
        <v>1758</v>
      </c>
      <c r="H55" s="437">
        <v>1720</v>
      </c>
      <c r="I55" s="437">
        <f t="shared" si="4"/>
        <v>38</v>
      </c>
      <c r="J55" s="437">
        <f t="shared" si="0"/>
        <v>38000</v>
      </c>
      <c r="K55" s="438">
        <f t="shared" si="1"/>
        <v>0.038</v>
      </c>
      <c r="L55" s="436">
        <v>21255</v>
      </c>
      <c r="M55" s="437">
        <v>21118</v>
      </c>
      <c r="N55" s="437">
        <f>L55-M55</f>
        <v>137</v>
      </c>
      <c r="O55" s="437">
        <f t="shared" si="2"/>
        <v>137000</v>
      </c>
      <c r="P55" s="438">
        <f t="shared" si="3"/>
        <v>0.137</v>
      </c>
      <c r="Q55" s="181"/>
    </row>
    <row r="56" spans="1:17" ht="15.75" customHeight="1" thickBot="1">
      <c r="A56" s="351">
        <v>35</v>
      </c>
      <c r="B56" s="453" t="s">
        <v>47</v>
      </c>
      <c r="C56" s="414">
        <v>4864844</v>
      </c>
      <c r="D56" s="460" t="s">
        <v>12</v>
      </c>
      <c r="E56" s="421" t="s">
        <v>354</v>
      </c>
      <c r="F56" s="414">
        <v>1000</v>
      </c>
      <c r="G56" s="436">
        <v>200</v>
      </c>
      <c r="H56" s="442">
        <v>175</v>
      </c>
      <c r="I56" s="442">
        <f t="shared" si="4"/>
        <v>25</v>
      </c>
      <c r="J56" s="442">
        <f t="shared" si="0"/>
        <v>25000</v>
      </c>
      <c r="K56" s="443">
        <f t="shared" si="1"/>
        <v>0.025</v>
      </c>
      <c r="L56" s="436">
        <v>1930</v>
      </c>
      <c r="M56" s="442">
        <v>2024</v>
      </c>
      <c r="N56" s="442">
        <f>L56-M56</f>
        <v>-94</v>
      </c>
      <c r="O56" s="442">
        <f t="shared" si="2"/>
        <v>-94000</v>
      </c>
      <c r="P56" s="443">
        <f t="shared" si="3"/>
        <v>-0.094</v>
      </c>
      <c r="Q56" s="182"/>
    </row>
    <row r="57" spans="1:17" ht="15.75" customHeight="1" thickTop="1">
      <c r="A57" s="347"/>
      <c r="B57" s="454"/>
      <c r="C57" s="45"/>
      <c r="D57" s="459"/>
      <c r="E57" s="420"/>
      <c r="F57" s="45"/>
      <c r="G57" s="444"/>
      <c r="H57" s="437"/>
      <c r="I57" s="437"/>
      <c r="J57" s="437"/>
      <c r="K57" s="437"/>
      <c r="L57" s="444"/>
      <c r="M57" s="437"/>
      <c r="N57" s="437"/>
      <c r="O57" s="437"/>
      <c r="P57" s="437"/>
      <c r="Q57" s="25"/>
    </row>
    <row r="58" spans="1:17" ht="21.75" customHeight="1" thickBot="1">
      <c r="A58" s="349"/>
      <c r="B58" s="457" t="s">
        <v>319</v>
      </c>
      <c r="C58" s="45"/>
      <c r="D58" s="459"/>
      <c r="E58" s="420"/>
      <c r="F58" s="45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217" t="str">
        <f>Q1</f>
        <v>APRIL-2014</v>
      </c>
    </row>
    <row r="59" spans="1:17" ht="15.75" customHeight="1" thickTop="1">
      <c r="A59" s="346"/>
      <c r="B59" s="449" t="s">
        <v>48</v>
      </c>
      <c r="C59" s="412"/>
      <c r="D59" s="461"/>
      <c r="E59" s="461"/>
      <c r="F59" s="412"/>
      <c r="G59" s="445"/>
      <c r="H59" s="444"/>
      <c r="I59" s="444"/>
      <c r="J59" s="444"/>
      <c r="K59" s="446"/>
      <c r="L59" s="445"/>
      <c r="M59" s="444"/>
      <c r="N59" s="444"/>
      <c r="O59" s="444"/>
      <c r="P59" s="446"/>
      <c r="Q59" s="180"/>
    </row>
    <row r="60" spans="1:17" ht="15.75" customHeight="1">
      <c r="A60" s="348">
        <v>36</v>
      </c>
      <c r="B60" s="454" t="s">
        <v>85</v>
      </c>
      <c r="C60" s="430">
        <v>4865169</v>
      </c>
      <c r="D60" s="459" t="s">
        <v>12</v>
      </c>
      <c r="E60" s="420" t="s">
        <v>354</v>
      </c>
      <c r="F60" s="430">
        <v>1000</v>
      </c>
      <c r="G60" s="436">
        <v>1214</v>
      </c>
      <c r="H60" s="437">
        <v>1134</v>
      </c>
      <c r="I60" s="437">
        <f t="shared" si="4"/>
        <v>80</v>
      </c>
      <c r="J60" s="437">
        <f t="shared" si="0"/>
        <v>80000</v>
      </c>
      <c r="K60" s="438">
        <f t="shared" si="1"/>
        <v>0.08</v>
      </c>
      <c r="L60" s="436">
        <v>60903</v>
      </c>
      <c r="M60" s="437">
        <v>60903</v>
      </c>
      <c r="N60" s="437">
        <f>L60-M60</f>
        <v>0</v>
      </c>
      <c r="O60" s="437">
        <f t="shared" si="2"/>
        <v>0</v>
      </c>
      <c r="P60" s="438">
        <f t="shared" si="3"/>
        <v>0</v>
      </c>
      <c r="Q60" s="181"/>
    </row>
    <row r="61" spans="1:17" ht="15.75" customHeight="1">
      <c r="A61" s="348"/>
      <c r="B61" s="451" t="s">
        <v>316</v>
      </c>
      <c r="C61" s="430"/>
      <c r="D61" s="459"/>
      <c r="E61" s="420"/>
      <c r="F61" s="430"/>
      <c r="G61" s="439"/>
      <c r="H61" s="440"/>
      <c r="I61" s="437"/>
      <c r="J61" s="437"/>
      <c r="K61" s="438"/>
      <c r="L61" s="439"/>
      <c r="M61" s="437"/>
      <c r="N61" s="437"/>
      <c r="O61" s="437"/>
      <c r="P61" s="438"/>
      <c r="Q61" s="181"/>
    </row>
    <row r="62" spans="1:17" ht="15.75" customHeight="1">
      <c r="A62" s="348">
        <v>37</v>
      </c>
      <c r="B62" s="450" t="s">
        <v>315</v>
      </c>
      <c r="C62" s="430">
        <v>4864824</v>
      </c>
      <c r="D62" s="459" t="s">
        <v>12</v>
      </c>
      <c r="E62" s="420" t="s">
        <v>354</v>
      </c>
      <c r="F62" s="430">
        <v>100</v>
      </c>
      <c r="G62" s="436">
        <v>1929</v>
      </c>
      <c r="H62" s="437">
        <v>1863</v>
      </c>
      <c r="I62" s="437">
        <f t="shared" si="4"/>
        <v>66</v>
      </c>
      <c r="J62" s="437">
        <f t="shared" si="0"/>
        <v>6600</v>
      </c>
      <c r="K62" s="438">
        <f t="shared" si="1"/>
        <v>0.0066</v>
      </c>
      <c r="L62" s="436">
        <v>79447</v>
      </c>
      <c r="M62" s="437">
        <v>79201</v>
      </c>
      <c r="N62" s="437">
        <f>L62-M62</f>
        <v>246</v>
      </c>
      <c r="O62" s="437">
        <f t="shared" si="2"/>
        <v>24600</v>
      </c>
      <c r="P62" s="438">
        <f t="shared" si="3"/>
        <v>0.0246</v>
      </c>
      <c r="Q62" s="181"/>
    </row>
    <row r="63" spans="1:17" ht="15.75" customHeight="1">
      <c r="A63" s="348"/>
      <c r="B63" s="450"/>
      <c r="C63" s="430"/>
      <c r="D63" s="458"/>
      <c r="E63" s="420"/>
      <c r="F63" s="430"/>
      <c r="G63" s="436"/>
      <c r="H63" s="437"/>
      <c r="I63" s="437"/>
      <c r="J63" s="437"/>
      <c r="K63" s="438"/>
      <c r="L63" s="436"/>
      <c r="M63" s="437"/>
      <c r="N63" s="437"/>
      <c r="O63" s="437"/>
      <c r="P63" s="438"/>
      <c r="Q63" s="181"/>
    </row>
    <row r="64" spans="1:17" ht="15.75" customHeight="1">
      <c r="A64" s="348"/>
      <c r="B64" s="378" t="s">
        <v>54</v>
      </c>
      <c r="C64" s="431"/>
      <c r="D64" s="462"/>
      <c r="E64" s="462"/>
      <c r="F64" s="431"/>
      <c r="G64" s="436"/>
      <c r="H64" s="437"/>
      <c r="I64" s="437"/>
      <c r="J64" s="437"/>
      <c r="K64" s="438"/>
      <c r="L64" s="436"/>
      <c r="M64" s="437"/>
      <c r="N64" s="437"/>
      <c r="O64" s="437"/>
      <c r="P64" s="438"/>
      <c r="Q64" s="181"/>
    </row>
    <row r="65" spans="1:17" ht="15.75" customHeight="1">
      <c r="A65" s="348">
        <v>38</v>
      </c>
      <c r="B65" s="455" t="s">
        <v>55</v>
      </c>
      <c r="C65" s="431">
        <v>4865090</v>
      </c>
      <c r="D65" s="463" t="s">
        <v>12</v>
      </c>
      <c r="E65" s="420" t="s">
        <v>354</v>
      </c>
      <c r="F65" s="431">
        <v>100</v>
      </c>
      <c r="G65" s="436">
        <v>9465</v>
      </c>
      <c r="H65" s="437">
        <v>9489</v>
      </c>
      <c r="I65" s="437">
        <f>G65-H65</f>
        <v>-24</v>
      </c>
      <c r="J65" s="437">
        <f>$F65*I65</f>
        <v>-2400</v>
      </c>
      <c r="K65" s="438">
        <f>J65/1000000</f>
        <v>-0.0024</v>
      </c>
      <c r="L65" s="436">
        <v>29111</v>
      </c>
      <c r="M65" s="437">
        <v>29149</v>
      </c>
      <c r="N65" s="437">
        <f>L65-M65</f>
        <v>-38</v>
      </c>
      <c r="O65" s="437">
        <f>$F65*N65</f>
        <v>-3800</v>
      </c>
      <c r="P65" s="438">
        <f>O65/1000000</f>
        <v>-0.0038</v>
      </c>
      <c r="Q65" s="537"/>
    </row>
    <row r="66" spans="1:17" ht="15.75" customHeight="1">
      <c r="A66" s="348">
        <v>39</v>
      </c>
      <c r="B66" s="455" t="s">
        <v>56</v>
      </c>
      <c r="C66" s="431">
        <v>4902519</v>
      </c>
      <c r="D66" s="463" t="s">
        <v>12</v>
      </c>
      <c r="E66" s="420" t="s">
        <v>354</v>
      </c>
      <c r="F66" s="431">
        <v>100</v>
      </c>
      <c r="G66" s="436">
        <v>10701</v>
      </c>
      <c r="H66" s="437">
        <v>10626</v>
      </c>
      <c r="I66" s="437">
        <f>G66-H66</f>
        <v>75</v>
      </c>
      <c r="J66" s="437">
        <f>$F66*I66</f>
        <v>7500</v>
      </c>
      <c r="K66" s="438">
        <f>J66/1000000</f>
        <v>0.0075</v>
      </c>
      <c r="L66" s="436">
        <v>52780</v>
      </c>
      <c r="M66" s="437">
        <v>52431</v>
      </c>
      <c r="N66" s="437">
        <f>L66-M66</f>
        <v>349</v>
      </c>
      <c r="O66" s="437">
        <f>$F66*N66</f>
        <v>34900</v>
      </c>
      <c r="P66" s="438">
        <f>O66/1000000</f>
        <v>0.0349</v>
      </c>
      <c r="Q66" s="181"/>
    </row>
    <row r="67" spans="1:17" ht="15.75" customHeight="1">
      <c r="A67" s="348">
        <v>40</v>
      </c>
      <c r="B67" s="455" t="s">
        <v>57</v>
      </c>
      <c r="C67" s="431">
        <v>4902520</v>
      </c>
      <c r="D67" s="463" t="s">
        <v>12</v>
      </c>
      <c r="E67" s="420" t="s">
        <v>354</v>
      </c>
      <c r="F67" s="431">
        <v>100</v>
      </c>
      <c r="G67" s="436">
        <v>16306</v>
      </c>
      <c r="H67" s="437">
        <v>16251</v>
      </c>
      <c r="I67" s="437">
        <f>G67-H67</f>
        <v>55</v>
      </c>
      <c r="J67" s="437">
        <f>$F67*I67</f>
        <v>5500</v>
      </c>
      <c r="K67" s="438">
        <f>J67/1000000</f>
        <v>0.0055</v>
      </c>
      <c r="L67" s="436">
        <v>55928</v>
      </c>
      <c r="M67" s="437">
        <v>55049</v>
      </c>
      <c r="N67" s="437">
        <f>L67-M67</f>
        <v>879</v>
      </c>
      <c r="O67" s="437">
        <f>$F67*N67</f>
        <v>87900</v>
      </c>
      <c r="P67" s="438">
        <f>O67/1000000</f>
        <v>0.0879</v>
      </c>
      <c r="Q67" s="181"/>
    </row>
    <row r="68" spans="1:17" ht="15.75" customHeight="1">
      <c r="A68" s="348"/>
      <c r="B68" s="378" t="s">
        <v>58</v>
      </c>
      <c r="C68" s="431"/>
      <c r="D68" s="462"/>
      <c r="E68" s="462"/>
      <c r="F68" s="431"/>
      <c r="G68" s="436"/>
      <c r="H68" s="437"/>
      <c r="I68" s="437"/>
      <c r="J68" s="437"/>
      <c r="K68" s="438"/>
      <c r="L68" s="436"/>
      <c r="M68" s="437"/>
      <c r="N68" s="437"/>
      <c r="O68" s="437"/>
      <c r="P68" s="438"/>
      <c r="Q68" s="181"/>
    </row>
    <row r="69" spans="1:17" ht="15.75" customHeight="1">
      <c r="A69" s="348">
        <v>41</v>
      </c>
      <c r="B69" s="455" t="s">
        <v>59</v>
      </c>
      <c r="C69" s="431">
        <v>4902521</v>
      </c>
      <c r="D69" s="463" t="s">
        <v>12</v>
      </c>
      <c r="E69" s="420" t="s">
        <v>354</v>
      </c>
      <c r="F69" s="431">
        <v>100</v>
      </c>
      <c r="G69" s="436">
        <v>42990</v>
      </c>
      <c r="H69" s="437">
        <v>42990</v>
      </c>
      <c r="I69" s="437">
        <f aca="true" t="shared" si="6" ref="I69:I75">G69-H69</f>
        <v>0</v>
      </c>
      <c r="J69" s="437">
        <f aca="true" t="shared" si="7" ref="J69:J75">$F69*I69</f>
        <v>0</v>
      </c>
      <c r="K69" s="438">
        <f aca="true" t="shared" si="8" ref="K69:K75">J69/1000000</f>
        <v>0</v>
      </c>
      <c r="L69" s="436">
        <v>18907</v>
      </c>
      <c r="M69" s="437">
        <v>18107</v>
      </c>
      <c r="N69" s="437">
        <f aca="true" t="shared" si="9" ref="N69:N75">L69-M69</f>
        <v>800</v>
      </c>
      <c r="O69" s="437">
        <f aca="true" t="shared" si="10" ref="O69:O75">$F69*N69</f>
        <v>80000</v>
      </c>
      <c r="P69" s="438">
        <f aca="true" t="shared" si="11" ref="P69:P75">O69/1000000</f>
        <v>0.08</v>
      </c>
      <c r="Q69" s="181"/>
    </row>
    <row r="70" spans="1:17" ht="15.75" customHeight="1">
      <c r="A70" s="348">
        <v>42</v>
      </c>
      <c r="B70" s="455" t="s">
        <v>60</v>
      </c>
      <c r="C70" s="431">
        <v>4902522</v>
      </c>
      <c r="D70" s="463" t="s">
        <v>12</v>
      </c>
      <c r="E70" s="420" t="s">
        <v>354</v>
      </c>
      <c r="F70" s="431">
        <v>100</v>
      </c>
      <c r="G70" s="436">
        <v>840</v>
      </c>
      <c r="H70" s="437">
        <v>840</v>
      </c>
      <c r="I70" s="437">
        <f t="shared" si="6"/>
        <v>0</v>
      </c>
      <c r="J70" s="437">
        <f t="shared" si="7"/>
        <v>0</v>
      </c>
      <c r="K70" s="438">
        <f t="shared" si="8"/>
        <v>0</v>
      </c>
      <c r="L70" s="436">
        <v>185</v>
      </c>
      <c r="M70" s="437">
        <v>185</v>
      </c>
      <c r="N70" s="437">
        <f t="shared" si="9"/>
        <v>0</v>
      </c>
      <c r="O70" s="437">
        <f t="shared" si="10"/>
        <v>0</v>
      </c>
      <c r="P70" s="438">
        <f t="shared" si="11"/>
        <v>0</v>
      </c>
      <c r="Q70" s="181"/>
    </row>
    <row r="71" spans="1:17" ht="15.75" customHeight="1">
      <c r="A71" s="348">
        <v>43</v>
      </c>
      <c r="B71" s="455" t="s">
        <v>61</v>
      </c>
      <c r="C71" s="431">
        <v>4902523</v>
      </c>
      <c r="D71" s="463" t="s">
        <v>12</v>
      </c>
      <c r="E71" s="420" t="s">
        <v>354</v>
      </c>
      <c r="F71" s="431">
        <v>100</v>
      </c>
      <c r="G71" s="436">
        <v>999815</v>
      </c>
      <c r="H71" s="437">
        <v>999815</v>
      </c>
      <c r="I71" s="437">
        <f t="shared" si="6"/>
        <v>0</v>
      </c>
      <c r="J71" s="437">
        <f t="shared" si="7"/>
        <v>0</v>
      </c>
      <c r="K71" s="438">
        <f t="shared" si="8"/>
        <v>0</v>
      </c>
      <c r="L71" s="436">
        <v>999943</v>
      </c>
      <c r="M71" s="437">
        <v>999943</v>
      </c>
      <c r="N71" s="437">
        <f t="shared" si="9"/>
        <v>0</v>
      </c>
      <c r="O71" s="437">
        <f t="shared" si="10"/>
        <v>0</v>
      </c>
      <c r="P71" s="438">
        <f t="shared" si="11"/>
        <v>0</v>
      </c>
      <c r="Q71" s="181"/>
    </row>
    <row r="72" spans="1:17" s="726" customFormat="1" ht="15.75" customHeight="1">
      <c r="A72" s="348">
        <v>44</v>
      </c>
      <c r="B72" s="455" t="s">
        <v>62</v>
      </c>
      <c r="C72" s="431">
        <v>4902524</v>
      </c>
      <c r="D72" s="463" t="s">
        <v>12</v>
      </c>
      <c r="E72" s="420" t="s">
        <v>354</v>
      </c>
      <c r="F72" s="431">
        <v>100</v>
      </c>
      <c r="G72" s="439">
        <v>0</v>
      </c>
      <c r="H72" s="349">
        <v>0</v>
      </c>
      <c r="I72" s="440">
        <f t="shared" si="6"/>
        <v>0</v>
      </c>
      <c r="J72" s="440">
        <f t="shared" si="7"/>
        <v>0</v>
      </c>
      <c r="K72" s="447">
        <f t="shared" si="8"/>
        <v>0</v>
      </c>
      <c r="L72" s="439">
        <v>0</v>
      </c>
      <c r="M72" s="440">
        <v>0</v>
      </c>
      <c r="N72" s="440">
        <f t="shared" si="9"/>
        <v>0</v>
      </c>
      <c r="O72" s="440">
        <f t="shared" si="10"/>
        <v>0</v>
      </c>
      <c r="P72" s="447">
        <f t="shared" si="11"/>
        <v>0</v>
      </c>
      <c r="Q72" s="735"/>
    </row>
    <row r="73" spans="1:17" ht="15.75" customHeight="1">
      <c r="A73" s="348">
        <v>45</v>
      </c>
      <c r="B73" s="455" t="s">
        <v>63</v>
      </c>
      <c r="C73" s="431">
        <v>4902605</v>
      </c>
      <c r="D73" s="463" t="s">
        <v>12</v>
      </c>
      <c r="E73" s="420" t="s">
        <v>354</v>
      </c>
      <c r="F73" s="736">
        <v>1333.33</v>
      </c>
      <c r="G73" s="436">
        <v>0</v>
      </c>
      <c r="H73" s="437">
        <v>0</v>
      </c>
      <c r="I73" s="437">
        <f t="shared" si="6"/>
        <v>0</v>
      </c>
      <c r="J73" s="437">
        <f t="shared" si="7"/>
        <v>0</v>
      </c>
      <c r="K73" s="438">
        <f t="shared" si="8"/>
        <v>0</v>
      </c>
      <c r="L73" s="436">
        <v>0</v>
      </c>
      <c r="M73" s="437">
        <v>0</v>
      </c>
      <c r="N73" s="437">
        <f t="shared" si="9"/>
        <v>0</v>
      </c>
      <c r="O73" s="437">
        <f t="shared" si="10"/>
        <v>0</v>
      </c>
      <c r="P73" s="438">
        <f t="shared" si="11"/>
        <v>0</v>
      </c>
      <c r="Q73" s="750"/>
    </row>
    <row r="74" spans="1:17" ht="15.75" customHeight="1">
      <c r="A74" s="348">
        <v>46</v>
      </c>
      <c r="B74" s="455" t="s">
        <v>64</v>
      </c>
      <c r="C74" s="431">
        <v>4902526</v>
      </c>
      <c r="D74" s="463" t="s">
        <v>12</v>
      </c>
      <c r="E74" s="420" t="s">
        <v>354</v>
      </c>
      <c r="F74" s="431">
        <v>100</v>
      </c>
      <c r="G74" s="436">
        <v>17346</v>
      </c>
      <c r="H74" s="437">
        <v>17346</v>
      </c>
      <c r="I74" s="437">
        <f t="shared" si="6"/>
        <v>0</v>
      </c>
      <c r="J74" s="437">
        <f t="shared" si="7"/>
        <v>0</v>
      </c>
      <c r="K74" s="438">
        <f t="shared" si="8"/>
        <v>0</v>
      </c>
      <c r="L74" s="436">
        <v>17028</v>
      </c>
      <c r="M74" s="437">
        <v>16232</v>
      </c>
      <c r="N74" s="437">
        <f t="shared" si="9"/>
        <v>796</v>
      </c>
      <c r="O74" s="437">
        <f t="shared" si="10"/>
        <v>79600</v>
      </c>
      <c r="P74" s="438">
        <f t="shared" si="11"/>
        <v>0.0796</v>
      </c>
      <c r="Q74" s="181"/>
    </row>
    <row r="75" spans="1:17" s="726" customFormat="1" ht="15.75" customHeight="1">
      <c r="A75" s="348">
        <v>47</v>
      </c>
      <c r="B75" s="455" t="s">
        <v>65</v>
      </c>
      <c r="C75" s="431">
        <v>4902529</v>
      </c>
      <c r="D75" s="463" t="s">
        <v>12</v>
      </c>
      <c r="E75" s="420" t="s">
        <v>354</v>
      </c>
      <c r="F75" s="736">
        <v>44.44</v>
      </c>
      <c r="G75" s="439">
        <v>998341</v>
      </c>
      <c r="H75" s="440">
        <v>998341</v>
      </c>
      <c r="I75" s="440">
        <f t="shared" si="6"/>
        <v>0</v>
      </c>
      <c r="J75" s="440">
        <f t="shared" si="7"/>
        <v>0</v>
      </c>
      <c r="K75" s="447">
        <f t="shared" si="8"/>
        <v>0</v>
      </c>
      <c r="L75" s="439">
        <v>277</v>
      </c>
      <c r="M75" s="440">
        <v>262</v>
      </c>
      <c r="N75" s="440">
        <f t="shared" si="9"/>
        <v>15</v>
      </c>
      <c r="O75" s="440">
        <f t="shared" si="10"/>
        <v>666.5999999999999</v>
      </c>
      <c r="P75" s="447">
        <f t="shared" si="11"/>
        <v>0.0006665999999999999</v>
      </c>
      <c r="Q75" s="738"/>
    </row>
    <row r="76" spans="1:17" ht="15.75" customHeight="1">
      <c r="A76" s="348"/>
      <c r="B76" s="378" t="s">
        <v>66</v>
      </c>
      <c r="C76" s="431"/>
      <c r="D76" s="462"/>
      <c r="E76" s="462"/>
      <c r="F76" s="431"/>
      <c r="G76" s="436"/>
      <c r="H76" s="437"/>
      <c r="I76" s="437"/>
      <c r="J76" s="437"/>
      <c r="K76" s="438"/>
      <c r="L76" s="436"/>
      <c r="M76" s="437"/>
      <c r="N76" s="437"/>
      <c r="O76" s="437"/>
      <c r="P76" s="438"/>
      <c r="Q76" s="181"/>
    </row>
    <row r="77" spans="1:17" ht="15.75" customHeight="1">
      <c r="A77" s="348">
        <v>48</v>
      </c>
      <c r="B77" s="455" t="s">
        <v>67</v>
      </c>
      <c r="C77" s="431">
        <v>4865091</v>
      </c>
      <c r="D77" s="463" t="s">
        <v>12</v>
      </c>
      <c r="E77" s="420" t="s">
        <v>354</v>
      </c>
      <c r="F77" s="431">
        <v>500</v>
      </c>
      <c r="G77" s="436">
        <v>5629</v>
      </c>
      <c r="H77" s="437">
        <v>5620</v>
      </c>
      <c r="I77" s="437">
        <f>G77-H77</f>
        <v>9</v>
      </c>
      <c r="J77" s="437">
        <f>$F77*I77</f>
        <v>4500</v>
      </c>
      <c r="K77" s="438">
        <f>J77/1000000</f>
        <v>0.0045</v>
      </c>
      <c r="L77" s="436">
        <v>29000</v>
      </c>
      <c r="M77" s="437">
        <v>28869</v>
      </c>
      <c r="N77" s="437">
        <f>L77-M77</f>
        <v>131</v>
      </c>
      <c r="O77" s="437">
        <f>$F77*N77</f>
        <v>65500</v>
      </c>
      <c r="P77" s="438">
        <f>O77/1000000</f>
        <v>0.0655</v>
      </c>
      <c r="Q77" s="569"/>
    </row>
    <row r="78" spans="1:17" ht="15.75" customHeight="1">
      <c r="A78" s="348">
        <v>49</v>
      </c>
      <c r="B78" s="455" t="s">
        <v>68</v>
      </c>
      <c r="C78" s="431">
        <v>4902530</v>
      </c>
      <c r="D78" s="463" t="s">
        <v>12</v>
      </c>
      <c r="E78" s="420" t="s">
        <v>354</v>
      </c>
      <c r="F78" s="431">
        <v>500</v>
      </c>
      <c r="G78" s="436">
        <v>3784</v>
      </c>
      <c r="H78" s="437">
        <v>3772</v>
      </c>
      <c r="I78" s="437">
        <f>G78-H78</f>
        <v>12</v>
      </c>
      <c r="J78" s="437">
        <f>$F78*I78</f>
        <v>6000</v>
      </c>
      <c r="K78" s="438">
        <f>J78/1000000</f>
        <v>0.006</v>
      </c>
      <c r="L78" s="436">
        <v>26815</v>
      </c>
      <c r="M78" s="437">
        <v>26708</v>
      </c>
      <c r="N78" s="437">
        <f>L78-M78</f>
        <v>107</v>
      </c>
      <c r="O78" s="437">
        <f>$F78*N78</f>
        <v>53500</v>
      </c>
      <c r="P78" s="438">
        <f>O78/1000000</f>
        <v>0.0535</v>
      </c>
      <c r="Q78" s="181"/>
    </row>
    <row r="79" spans="1:17" ht="15.75" customHeight="1">
      <c r="A79" s="348">
        <v>50</v>
      </c>
      <c r="B79" s="455" t="s">
        <v>69</v>
      </c>
      <c r="C79" s="431">
        <v>4902531</v>
      </c>
      <c r="D79" s="463" t="s">
        <v>12</v>
      </c>
      <c r="E79" s="420" t="s">
        <v>354</v>
      </c>
      <c r="F79" s="431">
        <v>500</v>
      </c>
      <c r="G79" s="436">
        <v>5808</v>
      </c>
      <c r="H79" s="437">
        <v>5620</v>
      </c>
      <c r="I79" s="437">
        <f>G79-H79</f>
        <v>188</v>
      </c>
      <c r="J79" s="437">
        <f>$F79*I79</f>
        <v>94000</v>
      </c>
      <c r="K79" s="438">
        <f>J79/1000000</f>
        <v>0.094</v>
      </c>
      <c r="L79" s="436">
        <v>14555</v>
      </c>
      <c r="M79" s="437">
        <v>14551</v>
      </c>
      <c r="N79" s="437">
        <f>L79-M79</f>
        <v>4</v>
      </c>
      <c r="O79" s="437">
        <f>$F79*N79</f>
        <v>2000</v>
      </c>
      <c r="P79" s="438">
        <f>O79/1000000</f>
        <v>0.002</v>
      </c>
      <c r="Q79" s="181"/>
    </row>
    <row r="80" spans="1:17" ht="15.75" customHeight="1">
      <c r="A80" s="348">
        <v>51</v>
      </c>
      <c r="B80" s="455" t="s">
        <v>70</v>
      </c>
      <c r="C80" s="431">
        <v>4865072</v>
      </c>
      <c r="D80" s="463" t="s">
        <v>12</v>
      </c>
      <c r="E80" s="420" t="s">
        <v>354</v>
      </c>
      <c r="F80" s="736">
        <v>666.6666666666666</v>
      </c>
      <c r="G80" s="439">
        <v>924</v>
      </c>
      <c r="H80" s="440">
        <v>821</v>
      </c>
      <c r="I80" s="440">
        <f>G80-H80</f>
        <v>103</v>
      </c>
      <c r="J80" s="440">
        <f>$F80*I80</f>
        <v>68666.66666666666</v>
      </c>
      <c r="K80" s="447">
        <f>J80/1000000</f>
        <v>0.06866666666666665</v>
      </c>
      <c r="L80" s="439">
        <v>557</v>
      </c>
      <c r="M80" s="440">
        <v>554</v>
      </c>
      <c r="N80" s="440">
        <f>L80-M80</f>
        <v>3</v>
      </c>
      <c r="O80" s="440">
        <f>$F80*N80</f>
        <v>2000</v>
      </c>
      <c r="P80" s="447">
        <f>O80/1000000</f>
        <v>0.002</v>
      </c>
      <c r="Q80" s="735"/>
    </row>
    <row r="81" spans="1:17" ht="15.75" customHeight="1">
      <c r="A81" s="348"/>
      <c r="B81" s="378" t="s">
        <v>72</v>
      </c>
      <c r="C81" s="431"/>
      <c r="D81" s="462"/>
      <c r="E81" s="462"/>
      <c r="F81" s="431"/>
      <c r="G81" s="436"/>
      <c r="H81" s="437"/>
      <c r="I81" s="437"/>
      <c r="J81" s="437"/>
      <c r="K81" s="438"/>
      <c r="L81" s="436"/>
      <c r="M81" s="437"/>
      <c r="N81" s="437"/>
      <c r="O81" s="437"/>
      <c r="P81" s="438"/>
      <c r="Q81" s="181"/>
    </row>
    <row r="82" spans="1:17" ht="15.75" customHeight="1">
      <c r="A82" s="348">
        <v>52</v>
      </c>
      <c r="B82" s="455" t="s">
        <v>65</v>
      </c>
      <c r="C82" s="431">
        <v>4902535</v>
      </c>
      <c r="D82" s="463" t="s">
        <v>12</v>
      </c>
      <c r="E82" s="420" t="s">
        <v>354</v>
      </c>
      <c r="F82" s="431">
        <v>100</v>
      </c>
      <c r="G82" s="436">
        <v>993065</v>
      </c>
      <c r="H82" s="437">
        <v>993133</v>
      </c>
      <c r="I82" s="437">
        <f aca="true" t="shared" si="12" ref="I82:I87">G82-H82</f>
        <v>-68</v>
      </c>
      <c r="J82" s="437">
        <f aca="true" t="shared" si="13" ref="J82:J87">$F82*I82</f>
        <v>-6800</v>
      </c>
      <c r="K82" s="438">
        <f aca="true" t="shared" si="14" ref="K82:K87">J82/1000000</f>
        <v>-0.0068</v>
      </c>
      <c r="L82" s="436">
        <v>5900</v>
      </c>
      <c r="M82" s="437">
        <v>5897</v>
      </c>
      <c r="N82" s="437">
        <f aca="true" t="shared" si="15" ref="N82:N87">L82-M82</f>
        <v>3</v>
      </c>
      <c r="O82" s="437">
        <f aca="true" t="shared" si="16" ref="O82:O87">$F82*N82</f>
        <v>300</v>
      </c>
      <c r="P82" s="438">
        <f aca="true" t="shared" si="17" ref="P82:P87">O82/1000000</f>
        <v>0.0003</v>
      </c>
      <c r="Q82" s="181"/>
    </row>
    <row r="83" spans="1:17" ht="15.75" customHeight="1">
      <c r="A83" s="348">
        <v>53</v>
      </c>
      <c r="B83" s="455" t="s">
        <v>73</v>
      </c>
      <c r="C83" s="431">
        <v>4902536</v>
      </c>
      <c r="D83" s="463" t="s">
        <v>12</v>
      </c>
      <c r="E83" s="420" t="s">
        <v>354</v>
      </c>
      <c r="F83" s="431">
        <v>100</v>
      </c>
      <c r="G83" s="436">
        <v>7795</v>
      </c>
      <c r="H83" s="437">
        <v>7822</v>
      </c>
      <c r="I83" s="437">
        <f t="shared" si="12"/>
        <v>-27</v>
      </c>
      <c r="J83" s="437">
        <f t="shared" si="13"/>
        <v>-2700</v>
      </c>
      <c r="K83" s="438">
        <f t="shared" si="14"/>
        <v>-0.0027</v>
      </c>
      <c r="L83" s="436">
        <v>15336</v>
      </c>
      <c r="M83" s="437">
        <v>15336</v>
      </c>
      <c r="N83" s="437">
        <f t="shared" si="15"/>
        <v>0</v>
      </c>
      <c r="O83" s="437">
        <f t="shared" si="16"/>
        <v>0</v>
      </c>
      <c r="P83" s="438">
        <f t="shared" si="17"/>
        <v>0</v>
      </c>
      <c r="Q83" s="181"/>
    </row>
    <row r="84" spans="1:17" ht="15.75" customHeight="1">
      <c r="A84" s="348">
        <v>54</v>
      </c>
      <c r="B84" s="455" t="s">
        <v>86</v>
      </c>
      <c r="C84" s="431">
        <v>4902537</v>
      </c>
      <c r="D84" s="463" t="s">
        <v>12</v>
      </c>
      <c r="E84" s="420" t="s">
        <v>354</v>
      </c>
      <c r="F84" s="431">
        <v>100</v>
      </c>
      <c r="G84" s="436">
        <v>23322</v>
      </c>
      <c r="H84" s="437">
        <v>23350</v>
      </c>
      <c r="I84" s="437">
        <f t="shared" si="12"/>
        <v>-28</v>
      </c>
      <c r="J84" s="437">
        <f t="shared" si="13"/>
        <v>-2800</v>
      </c>
      <c r="K84" s="438">
        <f t="shared" si="14"/>
        <v>-0.0028</v>
      </c>
      <c r="L84" s="436">
        <v>54106</v>
      </c>
      <c r="M84" s="437">
        <v>54105</v>
      </c>
      <c r="N84" s="437">
        <f t="shared" si="15"/>
        <v>1</v>
      </c>
      <c r="O84" s="437">
        <f t="shared" si="16"/>
        <v>100</v>
      </c>
      <c r="P84" s="438">
        <f t="shared" si="17"/>
        <v>0.0001</v>
      </c>
      <c r="Q84" s="181"/>
    </row>
    <row r="85" spans="1:17" ht="15.75" customHeight="1">
      <c r="A85" s="348">
        <v>55</v>
      </c>
      <c r="B85" s="455" t="s">
        <v>74</v>
      </c>
      <c r="C85" s="431">
        <v>4902579</v>
      </c>
      <c r="D85" s="463" t="s">
        <v>12</v>
      </c>
      <c r="E85" s="420" t="s">
        <v>354</v>
      </c>
      <c r="F85" s="431">
        <v>100</v>
      </c>
      <c r="G85" s="439">
        <v>4449</v>
      </c>
      <c r="H85" s="440">
        <v>4482</v>
      </c>
      <c r="I85" s="440">
        <f>G85-H85</f>
        <v>-33</v>
      </c>
      <c r="J85" s="440">
        <f t="shared" si="13"/>
        <v>-3300</v>
      </c>
      <c r="K85" s="447">
        <f t="shared" si="14"/>
        <v>-0.0033</v>
      </c>
      <c r="L85" s="439">
        <v>1000005</v>
      </c>
      <c r="M85" s="440">
        <v>999972</v>
      </c>
      <c r="N85" s="440">
        <f>L85-M85</f>
        <v>33</v>
      </c>
      <c r="O85" s="440">
        <f t="shared" si="16"/>
        <v>3300</v>
      </c>
      <c r="P85" s="447">
        <f t="shared" si="17"/>
        <v>0.0033</v>
      </c>
      <c r="Q85" s="569"/>
    </row>
    <row r="86" spans="1:17" ht="15.75" customHeight="1">
      <c r="A86" s="348">
        <v>56</v>
      </c>
      <c r="B86" s="455" t="s">
        <v>75</v>
      </c>
      <c r="C86" s="431">
        <v>4902539</v>
      </c>
      <c r="D86" s="463" t="s">
        <v>12</v>
      </c>
      <c r="E86" s="420" t="s">
        <v>354</v>
      </c>
      <c r="F86" s="431">
        <v>100</v>
      </c>
      <c r="G86" s="436">
        <v>998628</v>
      </c>
      <c r="H86" s="437">
        <v>998651</v>
      </c>
      <c r="I86" s="437">
        <f t="shared" si="12"/>
        <v>-23</v>
      </c>
      <c r="J86" s="437">
        <f t="shared" si="13"/>
        <v>-2300</v>
      </c>
      <c r="K86" s="438">
        <f t="shared" si="14"/>
        <v>-0.0023</v>
      </c>
      <c r="L86" s="436">
        <v>130</v>
      </c>
      <c r="M86" s="437">
        <v>131</v>
      </c>
      <c r="N86" s="437">
        <f t="shared" si="15"/>
        <v>-1</v>
      </c>
      <c r="O86" s="437">
        <f t="shared" si="16"/>
        <v>-100</v>
      </c>
      <c r="P86" s="438">
        <f t="shared" si="17"/>
        <v>-0.0001</v>
      </c>
      <c r="Q86" s="181"/>
    </row>
    <row r="87" spans="1:17" ht="15.75" customHeight="1">
      <c r="A87" s="348">
        <v>57</v>
      </c>
      <c r="B87" s="455" t="s">
        <v>61</v>
      </c>
      <c r="C87" s="431">
        <v>4902540</v>
      </c>
      <c r="D87" s="463" t="s">
        <v>12</v>
      </c>
      <c r="E87" s="420" t="s">
        <v>354</v>
      </c>
      <c r="F87" s="431">
        <v>100</v>
      </c>
      <c r="G87" s="436">
        <v>15</v>
      </c>
      <c r="H87" s="437">
        <v>15</v>
      </c>
      <c r="I87" s="437">
        <f t="shared" si="12"/>
        <v>0</v>
      </c>
      <c r="J87" s="437">
        <f t="shared" si="13"/>
        <v>0</v>
      </c>
      <c r="K87" s="438">
        <f t="shared" si="14"/>
        <v>0</v>
      </c>
      <c r="L87" s="436">
        <v>13398</v>
      </c>
      <c r="M87" s="437">
        <v>13398</v>
      </c>
      <c r="N87" s="437">
        <f t="shared" si="15"/>
        <v>0</v>
      </c>
      <c r="O87" s="437">
        <f t="shared" si="16"/>
        <v>0</v>
      </c>
      <c r="P87" s="438">
        <f t="shared" si="17"/>
        <v>0</v>
      </c>
      <c r="Q87" s="181"/>
    </row>
    <row r="88" spans="1:17" ht="15.75" customHeight="1">
      <c r="A88" s="348"/>
      <c r="B88" s="378" t="s">
        <v>76</v>
      </c>
      <c r="C88" s="431"/>
      <c r="D88" s="462"/>
      <c r="E88" s="462"/>
      <c r="F88" s="431"/>
      <c r="G88" s="436"/>
      <c r="H88" s="437"/>
      <c r="I88" s="437"/>
      <c r="J88" s="437"/>
      <c r="K88" s="438"/>
      <c r="L88" s="436"/>
      <c r="M88" s="437"/>
      <c r="N88" s="437"/>
      <c r="O88" s="437"/>
      <c r="P88" s="438"/>
      <c r="Q88" s="181"/>
    </row>
    <row r="89" spans="1:17" ht="15.75" customHeight="1">
      <c r="A89" s="348">
        <v>58</v>
      </c>
      <c r="B89" s="455" t="s">
        <v>77</v>
      </c>
      <c r="C89" s="431">
        <v>4902541</v>
      </c>
      <c r="D89" s="463" t="s">
        <v>12</v>
      </c>
      <c r="E89" s="420" t="s">
        <v>354</v>
      </c>
      <c r="F89" s="431">
        <v>100</v>
      </c>
      <c r="G89" s="436">
        <v>20062</v>
      </c>
      <c r="H89" s="437">
        <v>19532</v>
      </c>
      <c r="I89" s="437">
        <f>G89-H89</f>
        <v>530</v>
      </c>
      <c r="J89" s="437">
        <f>$F89*I89</f>
        <v>53000</v>
      </c>
      <c r="K89" s="438">
        <f>J89/1000000</f>
        <v>0.053</v>
      </c>
      <c r="L89" s="436">
        <v>71977</v>
      </c>
      <c r="M89" s="437">
        <v>71879</v>
      </c>
      <c r="N89" s="437">
        <f>L89-M89</f>
        <v>98</v>
      </c>
      <c r="O89" s="437">
        <f>$F89*N89</f>
        <v>9800</v>
      </c>
      <c r="P89" s="438">
        <f>O89/1000000</f>
        <v>0.0098</v>
      </c>
      <c r="Q89" s="181"/>
    </row>
    <row r="90" spans="1:17" ht="15.75" customHeight="1">
      <c r="A90" s="348">
        <v>59</v>
      </c>
      <c r="B90" s="455" t="s">
        <v>78</v>
      </c>
      <c r="C90" s="431">
        <v>4902542</v>
      </c>
      <c r="D90" s="463" t="s">
        <v>12</v>
      </c>
      <c r="E90" s="420" t="s">
        <v>354</v>
      </c>
      <c r="F90" s="431">
        <v>100</v>
      </c>
      <c r="G90" s="436">
        <v>15526</v>
      </c>
      <c r="H90" s="437">
        <v>14977</v>
      </c>
      <c r="I90" s="437">
        <f>G90-H90</f>
        <v>549</v>
      </c>
      <c r="J90" s="437">
        <f>$F90*I90</f>
        <v>54900</v>
      </c>
      <c r="K90" s="438">
        <f>J90/1000000</f>
        <v>0.0549</v>
      </c>
      <c r="L90" s="436">
        <v>62732</v>
      </c>
      <c r="M90" s="437">
        <v>62674</v>
      </c>
      <c r="N90" s="437">
        <f>L90-M90</f>
        <v>58</v>
      </c>
      <c r="O90" s="437">
        <f>$F90*N90</f>
        <v>5800</v>
      </c>
      <c r="P90" s="438">
        <f>O90/1000000</f>
        <v>0.0058</v>
      </c>
      <c r="Q90" s="181"/>
    </row>
    <row r="91" spans="1:17" ht="15.75" customHeight="1">
      <c r="A91" s="348">
        <v>60</v>
      </c>
      <c r="B91" s="455" t="s">
        <v>79</v>
      </c>
      <c r="C91" s="431">
        <v>4902544</v>
      </c>
      <c r="D91" s="463" t="s">
        <v>12</v>
      </c>
      <c r="E91" s="420" t="s">
        <v>354</v>
      </c>
      <c r="F91" s="431">
        <v>100</v>
      </c>
      <c r="G91" s="436">
        <v>2368</v>
      </c>
      <c r="H91" s="437">
        <v>1751</v>
      </c>
      <c r="I91" s="437">
        <f>G91-H91</f>
        <v>617</v>
      </c>
      <c r="J91" s="437">
        <f>$F91*I91</f>
        <v>61700</v>
      </c>
      <c r="K91" s="438">
        <f>J91/1000000</f>
        <v>0.0617</v>
      </c>
      <c r="L91" s="436">
        <v>1000029</v>
      </c>
      <c r="M91" s="437">
        <v>999953</v>
      </c>
      <c r="N91" s="437">
        <f>L91-M91</f>
        <v>76</v>
      </c>
      <c r="O91" s="437">
        <f>$F91*N91</f>
        <v>7600</v>
      </c>
      <c r="P91" s="438">
        <f>O91/1000000</f>
        <v>0.0076</v>
      </c>
      <c r="Q91" s="181"/>
    </row>
    <row r="92" spans="1:17" ht="15.75" customHeight="1">
      <c r="A92" s="348"/>
      <c r="B92" s="378" t="s">
        <v>34</v>
      </c>
      <c r="C92" s="431"/>
      <c r="D92" s="462"/>
      <c r="E92" s="462"/>
      <c r="F92" s="431"/>
      <c r="G92" s="436"/>
      <c r="H92" s="437"/>
      <c r="I92" s="437"/>
      <c r="J92" s="437"/>
      <c r="K92" s="438"/>
      <c r="L92" s="436"/>
      <c r="M92" s="437"/>
      <c r="N92" s="437"/>
      <c r="O92" s="437"/>
      <c r="P92" s="438"/>
      <c r="Q92" s="181"/>
    </row>
    <row r="93" spans="1:17" ht="15.75" customHeight="1">
      <c r="A93" s="747">
        <v>61</v>
      </c>
      <c r="B93" s="455" t="s">
        <v>71</v>
      </c>
      <c r="C93" s="431">
        <v>4864807</v>
      </c>
      <c r="D93" s="463" t="s">
        <v>12</v>
      </c>
      <c r="E93" s="420" t="s">
        <v>354</v>
      </c>
      <c r="F93" s="431">
        <v>100</v>
      </c>
      <c r="G93" s="436">
        <v>149082</v>
      </c>
      <c r="H93" s="437">
        <v>147444</v>
      </c>
      <c r="I93" s="437">
        <f>G93-H93</f>
        <v>1638</v>
      </c>
      <c r="J93" s="437">
        <f>$F93*I93</f>
        <v>163800</v>
      </c>
      <c r="K93" s="438">
        <f>J93/1000000</f>
        <v>0.1638</v>
      </c>
      <c r="L93" s="436">
        <v>23915</v>
      </c>
      <c r="M93" s="437">
        <v>23977</v>
      </c>
      <c r="N93" s="437">
        <f>L93-M93</f>
        <v>-62</v>
      </c>
      <c r="O93" s="437">
        <f>$F93*N93</f>
        <v>-6200</v>
      </c>
      <c r="P93" s="438">
        <f>O93/1000000</f>
        <v>-0.0062</v>
      </c>
      <c r="Q93" s="181"/>
    </row>
    <row r="94" spans="1:17" ht="15.75" customHeight="1">
      <c r="A94" s="747">
        <v>62</v>
      </c>
      <c r="B94" s="455" t="s">
        <v>249</v>
      </c>
      <c r="C94" s="431">
        <v>4865086</v>
      </c>
      <c r="D94" s="463" t="s">
        <v>12</v>
      </c>
      <c r="E94" s="420" t="s">
        <v>354</v>
      </c>
      <c r="F94" s="431">
        <v>100</v>
      </c>
      <c r="G94" s="436">
        <v>21564</v>
      </c>
      <c r="H94" s="437">
        <v>21503</v>
      </c>
      <c r="I94" s="437">
        <f>G94-H94</f>
        <v>61</v>
      </c>
      <c r="J94" s="437">
        <f>$F94*I94</f>
        <v>6100</v>
      </c>
      <c r="K94" s="438">
        <f>J94/1000000</f>
        <v>0.0061</v>
      </c>
      <c r="L94" s="436">
        <v>41560</v>
      </c>
      <c r="M94" s="437">
        <v>41340</v>
      </c>
      <c r="N94" s="437">
        <f>L94-M94</f>
        <v>220</v>
      </c>
      <c r="O94" s="437">
        <f>$F94*N94</f>
        <v>22000</v>
      </c>
      <c r="P94" s="438">
        <f>O94/1000000</f>
        <v>0.022</v>
      </c>
      <c r="Q94" s="181"/>
    </row>
    <row r="95" spans="1:17" s="726" customFormat="1" ht="15.75" customHeight="1">
      <c r="A95" s="747">
        <v>63</v>
      </c>
      <c r="B95" s="455" t="s">
        <v>84</v>
      </c>
      <c r="C95" s="431">
        <v>4902571</v>
      </c>
      <c r="D95" s="463" t="s">
        <v>12</v>
      </c>
      <c r="E95" s="420" t="s">
        <v>354</v>
      </c>
      <c r="F95" s="431">
        <v>-300</v>
      </c>
      <c r="G95" s="439">
        <v>23</v>
      </c>
      <c r="H95" s="349">
        <v>23</v>
      </c>
      <c r="I95" s="440">
        <f>G95-H95</f>
        <v>0</v>
      </c>
      <c r="J95" s="440">
        <f>$F95*I95</f>
        <v>0</v>
      </c>
      <c r="K95" s="447">
        <f>J95/1000000</f>
        <v>0</v>
      </c>
      <c r="L95" s="439">
        <v>65</v>
      </c>
      <c r="M95" s="349">
        <v>65</v>
      </c>
      <c r="N95" s="440">
        <f>L95-M95</f>
        <v>0</v>
      </c>
      <c r="O95" s="440">
        <f>$F95*N95</f>
        <v>0</v>
      </c>
      <c r="P95" s="447">
        <f>O95/1000000</f>
        <v>0</v>
      </c>
      <c r="Q95" s="735"/>
    </row>
    <row r="96" spans="1:17" ht="15.75" customHeight="1">
      <c r="A96" s="747"/>
      <c r="B96" s="455" t="s">
        <v>84</v>
      </c>
      <c r="C96" s="431">
        <v>4902528</v>
      </c>
      <c r="D96" s="463" t="s">
        <v>12</v>
      </c>
      <c r="E96" s="420" t="s">
        <v>354</v>
      </c>
      <c r="F96" s="431">
        <v>-300</v>
      </c>
      <c r="G96" s="436">
        <v>2</v>
      </c>
      <c r="H96" s="437">
        <v>2</v>
      </c>
      <c r="I96" s="437">
        <f>G96-H96</f>
        <v>0</v>
      </c>
      <c r="J96" s="437">
        <f>$F96*I96</f>
        <v>0</v>
      </c>
      <c r="K96" s="438">
        <f>J96/1000000</f>
        <v>0</v>
      </c>
      <c r="L96" s="436">
        <v>0</v>
      </c>
      <c r="M96" s="437">
        <v>0</v>
      </c>
      <c r="N96" s="437">
        <f>L96-M96</f>
        <v>0</v>
      </c>
      <c r="O96" s="437">
        <f>$F96*N96</f>
        <v>0</v>
      </c>
      <c r="P96" s="438">
        <f>O96/1000000</f>
        <v>0</v>
      </c>
      <c r="Q96" s="551" t="s">
        <v>419</v>
      </c>
    </row>
    <row r="97" spans="1:17" ht="15.75" customHeight="1">
      <c r="A97" s="747"/>
      <c r="B97" s="451" t="s">
        <v>80</v>
      </c>
      <c r="C97" s="430"/>
      <c r="D97" s="458"/>
      <c r="E97" s="458"/>
      <c r="F97" s="430"/>
      <c r="G97" s="436"/>
      <c r="H97" s="437"/>
      <c r="I97" s="437"/>
      <c r="J97" s="437"/>
      <c r="K97" s="438"/>
      <c r="L97" s="436"/>
      <c r="M97" s="437"/>
      <c r="N97" s="437"/>
      <c r="O97" s="437"/>
      <c r="P97" s="438"/>
      <c r="Q97" s="181"/>
    </row>
    <row r="98" spans="1:17" ht="16.5">
      <c r="A98" s="748">
        <v>64</v>
      </c>
      <c r="B98" s="530" t="s">
        <v>81</v>
      </c>
      <c r="C98" s="430">
        <v>4902577</v>
      </c>
      <c r="D98" s="458" t="s">
        <v>12</v>
      </c>
      <c r="E98" s="420" t="s">
        <v>354</v>
      </c>
      <c r="F98" s="430">
        <v>-400</v>
      </c>
      <c r="G98" s="436">
        <v>995589</v>
      </c>
      <c r="H98" s="437">
        <v>995589</v>
      </c>
      <c r="I98" s="437">
        <f>G98-H98</f>
        <v>0</v>
      </c>
      <c r="J98" s="437">
        <f>$F98*I98</f>
        <v>0</v>
      </c>
      <c r="K98" s="438">
        <f>J98/1000000</f>
        <v>0</v>
      </c>
      <c r="L98" s="436">
        <v>43</v>
      </c>
      <c r="M98" s="437">
        <v>42</v>
      </c>
      <c r="N98" s="437">
        <f>L98-M98</f>
        <v>1</v>
      </c>
      <c r="O98" s="437">
        <f>$F98*N98</f>
        <v>-400</v>
      </c>
      <c r="P98" s="438">
        <f>O98/1000000</f>
        <v>-0.0004</v>
      </c>
      <c r="Q98" s="711"/>
    </row>
    <row r="99" spans="1:17" s="726" customFormat="1" ht="16.5">
      <c r="A99" s="748">
        <v>65</v>
      </c>
      <c r="B99" s="530" t="s">
        <v>82</v>
      </c>
      <c r="C99" s="430">
        <v>4902516</v>
      </c>
      <c r="D99" s="458" t="s">
        <v>12</v>
      </c>
      <c r="E99" s="420" t="s">
        <v>354</v>
      </c>
      <c r="F99" s="430">
        <v>100</v>
      </c>
      <c r="G99" s="439">
        <v>999261</v>
      </c>
      <c r="H99" s="440">
        <v>999261</v>
      </c>
      <c r="I99" s="440">
        <f>G99-H99</f>
        <v>0</v>
      </c>
      <c r="J99" s="440">
        <f>$F99*I99</f>
        <v>0</v>
      </c>
      <c r="K99" s="447">
        <f>J99/1000000</f>
        <v>0</v>
      </c>
      <c r="L99" s="439">
        <v>999404</v>
      </c>
      <c r="M99" s="440">
        <v>999397</v>
      </c>
      <c r="N99" s="440">
        <f>L99-M99</f>
        <v>7</v>
      </c>
      <c r="O99" s="440">
        <f>$F99*N99</f>
        <v>700</v>
      </c>
      <c r="P99" s="447">
        <f>O99/1000000</f>
        <v>0.0007</v>
      </c>
      <c r="Q99" s="735"/>
    </row>
    <row r="100" spans="1:17" ht="16.5">
      <c r="A100" s="748"/>
      <c r="B100" s="378" t="s">
        <v>400</v>
      </c>
      <c r="C100" s="430"/>
      <c r="D100" s="458"/>
      <c r="E100" s="420"/>
      <c r="F100" s="430"/>
      <c r="G100" s="436"/>
      <c r="H100" s="437"/>
      <c r="I100" s="437"/>
      <c r="J100" s="437"/>
      <c r="K100" s="438"/>
      <c r="L100" s="436"/>
      <c r="M100" s="437"/>
      <c r="N100" s="437"/>
      <c r="O100" s="437"/>
      <c r="P100" s="438"/>
      <c r="Q100" s="181"/>
    </row>
    <row r="101" spans="1:17" ht="18">
      <c r="A101" s="748">
        <v>66</v>
      </c>
      <c r="B101" s="455" t="s">
        <v>399</v>
      </c>
      <c r="C101" s="391">
        <v>5128444</v>
      </c>
      <c r="D101" s="152" t="s">
        <v>12</v>
      </c>
      <c r="E101" s="116" t="s">
        <v>354</v>
      </c>
      <c r="F101" s="580">
        <v>800</v>
      </c>
      <c r="G101" s="436">
        <v>993733</v>
      </c>
      <c r="H101" s="511">
        <v>994101</v>
      </c>
      <c r="I101" s="408">
        <f>G101-H101</f>
        <v>-368</v>
      </c>
      <c r="J101" s="408">
        <f>$F101*I101</f>
        <v>-294400</v>
      </c>
      <c r="K101" s="408">
        <f>J101/1000000</f>
        <v>-0.2944</v>
      </c>
      <c r="L101" s="436">
        <v>344</v>
      </c>
      <c r="M101" s="511">
        <v>344</v>
      </c>
      <c r="N101" s="408">
        <f>L101-M101</f>
        <v>0</v>
      </c>
      <c r="O101" s="408">
        <f>$F101*N101</f>
        <v>0</v>
      </c>
      <c r="P101" s="408">
        <f>O101/1000000</f>
        <v>0</v>
      </c>
      <c r="Q101" s="181"/>
    </row>
    <row r="102" spans="1:17" ht="16.5">
      <c r="A102" s="748">
        <v>67</v>
      </c>
      <c r="B102" s="455" t="s">
        <v>410</v>
      </c>
      <c r="C102" s="430">
        <v>5100232</v>
      </c>
      <c r="D102" s="152" t="s">
        <v>12</v>
      </c>
      <c r="E102" s="116" t="s">
        <v>354</v>
      </c>
      <c r="F102" s="430">
        <v>800</v>
      </c>
      <c r="G102" s="439">
        <v>990049</v>
      </c>
      <c r="H102" s="440">
        <v>989759</v>
      </c>
      <c r="I102" s="405">
        <f>G102-H102</f>
        <v>290</v>
      </c>
      <c r="J102" s="405">
        <f>$F102*I102</f>
        <v>232000</v>
      </c>
      <c r="K102" s="405">
        <f>J102/1000000</f>
        <v>0.232</v>
      </c>
      <c r="L102" s="439">
        <v>999987</v>
      </c>
      <c r="M102" s="440">
        <v>999987</v>
      </c>
      <c r="N102" s="405">
        <f>L102-M102</f>
        <v>0</v>
      </c>
      <c r="O102" s="405">
        <f>$F102*N102</f>
        <v>0</v>
      </c>
      <c r="P102" s="405">
        <f>O102/1000000</f>
        <v>0</v>
      </c>
      <c r="Q102" s="181"/>
    </row>
    <row r="103" spans="1:17" ht="15.75" customHeight="1" thickBot="1">
      <c r="A103" s="417"/>
      <c r="B103" s="701"/>
      <c r="C103" s="414"/>
      <c r="D103" s="702"/>
      <c r="E103" s="421"/>
      <c r="F103" s="414"/>
      <c r="G103" s="441"/>
      <c r="H103" s="442"/>
      <c r="I103" s="442"/>
      <c r="J103" s="442"/>
      <c r="K103" s="443"/>
      <c r="L103" s="441"/>
      <c r="M103" s="442"/>
      <c r="N103" s="442"/>
      <c r="O103" s="442"/>
      <c r="P103" s="443"/>
      <c r="Q103" s="182"/>
    </row>
    <row r="104" spans="7:16" ht="13.5" thickTop="1">
      <c r="G104" s="18"/>
      <c r="H104" s="18"/>
      <c r="I104" s="18"/>
      <c r="J104" s="18"/>
      <c r="L104" s="18"/>
      <c r="M104" s="18"/>
      <c r="N104" s="18"/>
      <c r="O104" s="18"/>
      <c r="P104" s="18"/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8">
      <c r="B106" s="184" t="s">
        <v>248</v>
      </c>
      <c r="G106" s="18"/>
      <c r="H106" s="18"/>
      <c r="I106" s="18"/>
      <c r="J106" s="18"/>
      <c r="K106" s="601">
        <f>SUM(K8:K103)</f>
        <v>1.2976166666666669</v>
      </c>
      <c r="L106" s="18"/>
      <c r="M106" s="18"/>
      <c r="N106" s="18"/>
      <c r="O106" s="18"/>
      <c r="P106" s="183">
        <f>SUM(P8:P103)</f>
        <v>1.4655666</v>
      </c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5.75">
      <c r="A112" s="16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7" ht="24" thickBot="1">
      <c r="A113" s="223" t="s">
        <v>247</v>
      </c>
      <c r="G113" s="19"/>
      <c r="H113" s="19"/>
      <c r="I113" s="98" t="s">
        <v>406</v>
      </c>
      <c r="J113" s="19"/>
      <c r="K113" s="19"/>
      <c r="L113" s="19"/>
      <c r="M113" s="19"/>
      <c r="N113" s="98" t="s">
        <v>407</v>
      </c>
      <c r="O113" s="19"/>
      <c r="P113" s="19"/>
      <c r="Q113" s="216" t="str">
        <f>Q1</f>
        <v>APRIL-2014</v>
      </c>
    </row>
    <row r="114" spans="1:17" ht="39.75" thickBot="1" thickTop="1">
      <c r="A114" s="99" t="s">
        <v>8</v>
      </c>
      <c r="B114" s="38" t="s">
        <v>9</v>
      </c>
      <c r="C114" s="39" t="s">
        <v>1</v>
      </c>
      <c r="D114" s="39" t="s">
        <v>2</v>
      </c>
      <c r="E114" s="39" t="s">
        <v>3</v>
      </c>
      <c r="F114" s="39" t="s">
        <v>10</v>
      </c>
      <c r="G114" s="41" t="str">
        <f>G5</f>
        <v>FINAL READING 01/05/2014</v>
      </c>
      <c r="H114" s="39" t="str">
        <f>H5</f>
        <v>INTIAL READING 01/04/2014</v>
      </c>
      <c r="I114" s="39" t="s">
        <v>4</v>
      </c>
      <c r="J114" s="39" t="s">
        <v>5</v>
      </c>
      <c r="K114" s="40" t="s">
        <v>6</v>
      </c>
      <c r="L114" s="41" t="str">
        <f>G5</f>
        <v>FINAL READING 01/05/2014</v>
      </c>
      <c r="M114" s="39" t="str">
        <f>H5</f>
        <v>INTIAL READING 01/04/2014</v>
      </c>
      <c r="N114" s="39" t="s">
        <v>4</v>
      </c>
      <c r="O114" s="39" t="s">
        <v>5</v>
      </c>
      <c r="P114" s="40" t="s">
        <v>6</v>
      </c>
      <c r="Q114" s="40" t="s">
        <v>317</v>
      </c>
    </row>
    <row r="115" spans="1:16" ht="8.25" customHeight="1" thickBot="1" thickTop="1">
      <c r="A115" s="14"/>
      <c r="B115" s="12"/>
      <c r="C115" s="11"/>
      <c r="D115" s="11"/>
      <c r="E115" s="11"/>
      <c r="F115" s="11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15.75" customHeight="1" thickTop="1">
      <c r="A116" s="432"/>
      <c r="B116" s="433" t="s">
        <v>28</v>
      </c>
      <c r="C116" s="412"/>
      <c r="D116" s="399"/>
      <c r="E116" s="399"/>
      <c r="F116" s="399"/>
      <c r="G116" s="103"/>
      <c r="H116" s="26"/>
      <c r="I116" s="26"/>
      <c r="J116" s="26"/>
      <c r="K116" s="27"/>
      <c r="L116" s="103"/>
      <c r="M116" s="26"/>
      <c r="N116" s="26"/>
      <c r="O116" s="26"/>
      <c r="P116" s="27"/>
      <c r="Q116" s="180"/>
    </row>
    <row r="117" spans="1:17" ht="15.75" customHeight="1">
      <c r="A117" s="411">
        <v>1</v>
      </c>
      <c r="B117" s="450" t="s">
        <v>83</v>
      </c>
      <c r="C117" s="430">
        <v>4865092</v>
      </c>
      <c r="D117" s="420" t="s">
        <v>12</v>
      </c>
      <c r="E117" s="420" t="s">
        <v>354</v>
      </c>
      <c r="F117" s="430">
        <v>-100</v>
      </c>
      <c r="G117" s="436">
        <v>16549</v>
      </c>
      <c r="H117" s="437">
        <v>16308</v>
      </c>
      <c r="I117" s="437">
        <f>G117-H117</f>
        <v>241</v>
      </c>
      <c r="J117" s="437">
        <f aca="true" t="shared" si="18" ref="J117:J127">$F117*I117</f>
        <v>-24100</v>
      </c>
      <c r="K117" s="438">
        <f aca="true" t="shared" si="19" ref="K117:K127">J117/1000000</f>
        <v>-0.0241</v>
      </c>
      <c r="L117" s="436">
        <v>14353</v>
      </c>
      <c r="M117" s="437">
        <v>14316</v>
      </c>
      <c r="N117" s="437">
        <f>L117-M117</f>
        <v>37</v>
      </c>
      <c r="O117" s="437">
        <f aca="true" t="shared" si="20" ref="O117:O127">$F117*N117</f>
        <v>-3700</v>
      </c>
      <c r="P117" s="438">
        <f aca="true" t="shared" si="21" ref="P117:P127">O117/1000000</f>
        <v>-0.0037</v>
      </c>
      <c r="Q117" s="181"/>
    </row>
    <row r="118" spans="1:17" ht="16.5">
      <c r="A118" s="411"/>
      <c r="B118" s="451" t="s">
        <v>41</v>
      </c>
      <c r="C118" s="430"/>
      <c r="D118" s="459"/>
      <c r="E118" s="459"/>
      <c r="F118" s="430"/>
      <c r="G118" s="436"/>
      <c r="H118" s="437"/>
      <c r="I118" s="437"/>
      <c r="J118" s="437"/>
      <c r="K118" s="438"/>
      <c r="L118" s="436"/>
      <c r="M118" s="437"/>
      <c r="N118" s="437"/>
      <c r="O118" s="437"/>
      <c r="P118" s="438"/>
      <c r="Q118" s="181"/>
    </row>
    <row r="119" spans="1:17" ht="16.5">
      <c r="A119" s="411">
        <v>2</v>
      </c>
      <c r="B119" s="450" t="s">
        <v>42</v>
      </c>
      <c r="C119" s="430">
        <v>4864955</v>
      </c>
      <c r="D119" s="458" t="s">
        <v>12</v>
      </c>
      <c r="E119" s="420" t="s">
        <v>354</v>
      </c>
      <c r="F119" s="430">
        <v>-1000</v>
      </c>
      <c r="G119" s="436">
        <v>10500</v>
      </c>
      <c r="H119" s="437">
        <v>10353</v>
      </c>
      <c r="I119" s="437">
        <f>G119-H119</f>
        <v>147</v>
      </c>
      <c r="J119" s="437">
        <f t="shared" si="18"/>
        <v>-147000</v>
      </c>
      <c r="K119" s="438">
        <f t="shared" si="19"/>
        <v>-0.147</v>
      </c>
      <c r="L119" s="436">
        <v>7087</v>
      </c>
      <c r="M119" s="437">
        <v>7078</v>
      </c>
      <c r="N119" s="437">
        <f>L119-M119</f>
        <v>9</v>
      </c>
      <c r="O119" s="437">
        <f t="shared" si="20"/>
        <v>-9000</v>
      </c>
      <c r="P119" s="438">
        <f t="shared" si="21"/>
        <v>-0.009</v>
      </c>
      <c r="Q119" s="181"/>
    </row>
    <row r="120" spans="1:17" ht="16.5">
      <c r="A120" s="411"/>
      <c r="B120" s="451" t="s">
        <v>18</v>
      </c>
      <c r="C120" s="430"/>
      <c r="D120" s="458"/>
      <c r="E120" s="420"/>
      <c r="F120" s="430"/>
      <c r="G120" s="436"/>
      <c r="H120" s="437"/>
      <c r="I120" s="437"/>
      <c r="J120" s="437"/>
      <c r="K120" s="438"/>
      <c r="L120" s="436"/>
      <c r="M120" s="437"/>
      <c r="N120" s="437"/>
      <c r="O120" s="437"/>
      <c r="P120" s="438"/>
      <c r="Q120" s="181"/>
    </row>
    <row r="121" spans="1:17" ht="16.5">
      <c r="A121" s="411">
        <v>3</v>
      </c>
      <c r="B121" s="450" t="s">
        <v>19</v>
      </c>
      <c r="C121" s="430">
        <v>4864808</v>
      </c>
      <c r="D121" s="458" t="s">
        <v>12</v>
      </c>
      <c r="E121" s="420" t="s">
        <v>354</v>
      </c>
      <c r="F121" s="430">
        <v>-200</v>
      </c>
      <c r="G121" s="436">
        <v>3883</v>
      </c>
      <c r="H121" s="437">
        <v>4278</v>
      </c>
      <c r="I121" s="440">
        <f>G121-H121</f>
        <v>-395</v>
      </c>
      <c r="J121" s="440">
        <f t="shared" si="18"/>
        <v>79000</v>
      </c>
      <c r="K121" s="447">
        <f t="shared" si="19"/>
        <v>0.079</v>
      </c>
      <c r="L121" s="436">
        <v>11991</v>
      </c>
      <c r="M121" s="437">
        <v>11899</v>
      </c>
      <c r="N121" s="437">
        <f>L121-M121</f>
        <v>92</v>
      </c>
      <c r="O121" s="437">
        <f t="shared" si="20"/>
        <v>-18400</v>
      </c>
      <c r="P121" s="438">
        <f t="shared" si="21"/>
        <v>-0.0184</v>
      </c>
      <c r="Q121" s="568"/>
    </row>
    <row r="122" spans="1:17" ht="16.5">
      <c r="A122" s="411">
        <v>4</v>
      </c>
      <c r="B122" s="450" t="s">
        <v>20</v>
      </c>
      <c r="C122" s="430">
        <v>4864841</v>
      </c>
      <c r="D122" s="458" t="s">
        <v>12</v>
      </c>
      <c r="E122" s="420" t="s">
        <v>354</v>
      </c>
      <c r="F122" s="430">
        <v>-1000</v>
      </c>
      <c r="G122" s="436">
        <v>15802</v>
      </c>
      <c r="H122" s="437">
        <v>15698</v>
      </c>
      <c r="I122" s="437">
        <f>G122-H122</f>
        <v>104</v>
      </c>
      <c r="J122" s="437">
        <f t="shared" si="18"/>
        <v>-104000</v>
      </c>
      <c r="K122" s="438">
        <f t="shared" si="19"/>
        <v>-0.104</v>
      </c>
      <c r="L122" s="436">
        <v>31730</v>
      </c>
      <c r="M122" s="437">
        <v>31691</v>
      </c>
      <c r="N122" s="437">
        <f>L122-M122</f>
        <v>39</v>
      </c>
      <c r="O122" s="437">
        <f t="shared" si="20"/>
        <v>-39000</v>
      </c>
      <c r="P122" s="438">
        <f t="shared" si="21"/>
        <v>-0.039</v>
      </c>
      <c r="Q122" s="181"/>
    </row>
    <row r="123" spans="1:17" ht="16.5">
      <c r="A123" s="411"/>
      <c r="B123" s="450"/>
      <c r="C123" s="430"/>
      <c r="D123" s="458"/>
      <c r="E123" s="420"/>
      <c r="F123" s="430"/>
      <c r="G123" s="448"/>
      <c r="H123" s="284"/>
      <c r="I123" s="437"/>
      <c r="J123" s="437"/>
      <c r="K123" s="438"/>
      <c r="L123" s="448"/>
      <c r="M123" s="440"/>
      <c r="N123" s="437"/>
      <c r="O123" s="437"/>
      <c r="P123" s="438"/>
      <c r="Q123" s="181"/>
    </row>
    <row r="124" spans="1:17" ht="16.5">
      <c r="A124" s="434"/>
      <c r="B124" s="456" t="s">
        <v>49</v>
      </c>
      <c r="C124" s="407"/>
      <c r="D124" s="464"/>
      <c r="E124" s="464"/>
      <c r="F124" s="435"/>
      <c r="G124" s="448"/>
      <c r="H124" s="284"/>
      <c r="I124" s="437"/>
      <c r="J124" s="437"/>
      <c r="K124" s="438"/>
      <c r="L124" s="448"/>
      <c r="M124" s="284"/>
      <c r="N124" s="437"/>
      <c r="O124" s="437"/>
      <c r="P124" s="438"/>
      <c r="Q124" s="181"/>
    </row>
    <row r="125" spans="1:17" s="726" customFormat="1" ht="16.5">
      <c r="A125" s="411">
        <v>5</v>
      </c>
      <c r="B125" s="454" t="s">
        <v>50</v>
      </c>
      <c r="C125" s="430">
        <v>4864898</v>
      </c>
      <c r="D125" s="459" t="s">
        <v>12</v>
      </c>
      <c r="E125" s="420" t="s">
        <v>354</v>
      </c>
      <c r="F125" s="430">
        <v>-100</v>
      </c>
      <c r="G125" s="439">
        <v>10914</v>
      </c>
      <c r="H125" s="440">
        <v>10890</v>
      </c>
      <c r="I125" s="440">
        <f>G125-H125</f>
        <v>24</v>
      </c>
      <c r="J125" s="440">
        <f t="shared" si="18"/>
        <v>-2400</v>
      </c>
      <c r="K125" s="447">
        <f t="shared" si="19"/>
        <v>-0.0024</v>
      </c>
      <c r="L125" s="439">
        <v>61506</v>
      </c>
      <c r="M125" s="440">
        <v>61478</v>
      </c>
      <c r="N125" s="440">
        <f>L125-M125</f>
        <v>28</v>
      </c>
      <c r="O125" s="440">
        <f t="shared" si="20"/>
        <v>-2800</v>
      </c>
      <c r="P125" s="447">
        <f t="shared" si="21"/>
        <v>-0.0028</v>
      </c>
      <c r="Q125" s="739"/>
    </row>
    <row r="126" spans="1:17" ht="16.5">
      <c r="A126" s="411"/>
      <c r="B126" s="452" t="s">
        <v>51</v>
      </c>
      <c r="C126" s="430"/>
      <c r="D126" s="458"/>
      <c r="E126" s="420"/>
      <c r="F126" s="430"/>
      <c r="G126" s="436"/>
      <c r="H126" s="437"/>
      <c r="I126" s="437"/>
      <c r="J126" s="437"/>
      <c r="K126" s="438"/>
      <c r="L126" s="436"/>
      <c r="M126" s="437"/>
      <c r="N126" s="437"/>
      <c r="O126" s="437"/>
      <c r="P126" s="438"/>
      <c r="Q126" s="181"/>
    </row>
    <row r="127" spans="1:17" ht="16.5">
      <c r="A127" s="411">
        <v>6</v>
      </c>
      <c r="B127" s="714" t="s">
        <v>357</v>
      </c>
      <c r="C127" s="430">
        <v>4865174</v>
      </c>
      <c r="D127" s="459" t="s">
        <v>12</v>
      </c>
      <c r="E127" s="420" t="s">
        <v>354</v>
      </c>
      <c r="F127" s="430">
        <v>-1000</v>
      </c>
      <c r="G127" s="439">
        <v>0</v>
      </c>
      <c r="H127" s="440">
        <v>0</v>
      </c>
      <c r="I127" s="440">
        <f>G127-H127</f>
        <v>0</v>
      </c>
      <c r="J127" s="440">
        <f t="shared" si="18"/>
        <v>0</v>
      </c>
      <c r="K127" s="447">
        <f t="shared" si="19"/>
        <v>0</v>
      </c>
      <c r="L127" s="439">
        <v>0</v>
      </c>
      <c r="M127" s="440">
        <v>0</v>
      </c>
      <c r="N127" s="440">
        <f>L127-M127</f>
        <v>0</v>
      </c>
      <c r="O127" s="440">
        <f t="shared" si="20"/>
        <v>0</v>
      </c>
      <c r="P127" s="447">
        <f t="shared" si="21"/>
        <v>0</v>
      </c>
      <c r="Q127" s="569"/>
    </row>
    <row r="128" spans="1:17" ht="16.5">
      <c r="A128" s="411"/>
      <c r="B128" s="451" t="s">
        <v>37</v>
      </c>
      <c r="C128" s="430"/>
      <c r="D128" s="459"/>
      <c r="E128" s="420"/>
      <c r="F128" s="430"/>
      <c r="G128" s="436"/>
      <c r="H128" s="437"/>
      <c r="I128" s="437"/>
      <c r="J128" s="437"/>
      <c r="K128" s="438"/>
      <c r="L128" s="436"/>
      <c r="M128" s="437"/>
      <c r="N128" s="437"/>
      <c r="O128" s="437"/>
      <c r="P128" s="438"/>
      <c r="Q128" s="181"/>
    </row>
    <row r="129" spans="1:17" ht="16.5">
      <c r="A129" s="411">
        <v>7</v>
      </c>
      <c r="B129" s="450" t="s">
        <v>370</v>
      </c>
      <c r="C129" s="430">
        <v>4864961</v>
      </c>
      <c r="D129" s="458" t="s">
        <v>12</v>
      </c>
      <c r="E129" s="420" t="s">
        <v>354</v>
      </c>
      <c r="F129" s="430">
        <v>-1000</v>
      </c>
      <c r="G129" s="436">
        <v>944794</v>
      </c>
      <c r="H129" s="437">
        <v>944880</v>
      </c>
      <c r="I129" s="437">
        <f>G129-H129</f>
        <v>-86</v>
      </c>
      <c r="J129" s="437">
        <f>$F129*I129</f>
        <v>86000</v>
      </c>
      <c r="K129" s="438">
        <f>J129/1000000</f>
        <v>0.086</v>
      </c>
      <c r="L129" s="436">
        <v>992433</v>
      </c>
      <c r="M129" s="437">
        <v>992454</v>
      </c>
      <c r="N129" s="437">
        <f>L129-M129</f>
        <v>-21</v>
      </c>
      <c r="O129" s="437">
        <f>$F129*N129</f>
        <v>21000</v>
      </c>
      <c r="P129" s="438">
        <f>O129/1000000</f>
        <v>0.021</v>
      </c>
      <c r="Q129" s="181"/>
    </row>
    <row r="130" spans="1:17" ht="16.5">
      <c r="A130" s="411"/>
      <c r="B130" s="452" t="s">
        <v>393</v>
      </c>
      <c r="C130" s="430"/>
      <c r="D130" s="458"/>
      <c r="E130" s="420"/>
      <c r="F130" s="430"/>
      <c r="G130" s="436"/>
      <c r="H130" s="437"/>
      <c r="I130" s="437"/>
      <c r="J130" s="437"/>
      <c r="K130" s="438"/>
      <c r="L130" s="436"/>
      <c r="M130" s="437"/>
      <c r="N130" s="437"/>
      <c r="O130" s="437"/>
      <c r="P130" s="438"/>
      <c r="Q130" s="181"/>
    </row>
    <row r="131" spans="1:17" s="726" customFormat="1" ht="18">
      <c r="A131" s="411">
        <v>8</v>
      </c>
      <c r="B131" s="699" t="s">
        <v>398</v>
      </c>
      <c r="C131" s="391">
        <v>5128407</v>
      </c>
      <c r="D131" s="152" t="s">
        <v>12</v>
      </c>
      <c r="E131" s="116" t="s">
        <v>354</v>
      </c>
      <c r="F131" s="580">
        <v>2000</v>
      </c>
      <c r="G131" s="439">
        <v>999423</v>
      </c>
      <c r="H131" s="349">
        <v>999423</v>
      </c>
      <c r="I131" s="405">
        <f>G131-H131</f>
        <v>0</v>
      </c>
      <c r="J131" s="405">
        <f>$F131*I131</f>
        <v>0</v>
      </c>
      <c r="K131" s="405">
        <f>J131/1000000</f>
        <v>0</v>
      </c>
      <c r="L131" s="439">
        <v>999980</v>
      </c>
      <c r="M131" s="349">
        <v>999980</v>
      </c>
      <c r="N131" s="405">
        <f>L131-M131</f>
        <v>0</v>
      </c>
      <c r="O131" s="405">
        <f>$F131*N131</f>
        <v>0</v>
      </c>
      <c r="P131" s="405">
        <f>O131/1000000</f>
        <v>0</v>
      </c>
      <c r="Q131" s="739"/>
    </row>
    <row r="132" spans="1:17" ht="13.5" thickBot="1">
      <c r="A132" s="52"/>
      <c r="B132" s="167"/>
      <c r="C132" s="54"/>
      <c r="D132" s="110"/>
      <c r="E132" s="168"/>
      <c r="F132" s="110"/>
      <c r="G132" s="126"/>
      <c r="H132" s="127"/>
      <c r="I132" s="127"/>
      <c r="J132" s="127"/>
      <c r="K132" s="132"/>
      <c r="L132" s="126"/>
      <c r="M132" s="127"/>
      <c r="N132" s="127"/>
      <c r="O132" s="127"/>
      <c r="P132" s="132"/>
      <c r="Q132" s="182"/>
    </row>
    <row r="133" ht="13.5" thickTop="1"/>
    <row r="134" spans="2:16" ht="18">
      <c r="B134" s="186" t="s">
        <v>318</v>
      </c>
      <c r="K134" s="185">
        <f>SUM(K117:K132)</f>
        <v>-0.11250000000000002</v>
      </c>
      <c r="P134" s="185">
        <f>SUM(P117:P132)</f>
        <v>-0.05189999999999999</v>
      </c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spans="11:16" ht="15.75">
      <c r="K138" s="107"/>
      <c r="P138" s="107"/>
    </row>
    <row r="139" spans="11:16" ht="15.75">
      <c r="K139" s="107"/>
      <c r="P139" s="107"/>
    </row>
    <row r="140" ht="13.5" thickBot="1"/>
    <row r="141" spans="1:17" ht="31.5" customHeight="1">
      <c r="A141" s="170" t="s">
        <v>250</v>
      </c>
      <c r="B141" s="171"/>
      <c r="C141" s="171"/>
      <c r="D141" s="172"/>
      <c r="E141" s="173"/>
      <c r="F141" s="172"/>
      <c r="G141" s="172"/>
      <c r="H141" s="171"/>
      <c r="I141" s="174"/>
      <c r="J141" s="175"/>
      <c r="K141" s="176"/>
      <c r="L141" s="57"/>
      <c r="M141" s="57"/>
      <c r="N141" s="57"/>
      <c r="O141" s="57"/>
      <c r="P141" s="57"/>
      <c r="Q141" s="58"/>
    </row>
    <row r="142" spans="1:17" ht="28.5" customHeight="1">
      <c r="A142" s="177" t="s">
        <v>313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K106</f>
        <v>1.2976166666666669</v>
      </c>
      <c r="L142" s="19"/>
      <c r="M142" s="19"/>
      <c r="N142" s="19"/>
      <c r="O142" s="19"/>
      <c r="P142" s="169">
        <f>P106</f>
        <v>1.4655666</v>
      </c>
      <c r="Q142" s="59"/>
    </row>
    <row r="143" spans="1:17" ht="28.5" customHeight="1">
      <c r="A143" s="177" t="s">
        <v>314</v>
      </c>
      <c r="B143" s="104"/>
      <c r="C143" s="104"/>
      <c r="D143" s="104"/>
      <c r="E143" s="105"/>
      <c r="F143" s="104"/>
      <c r="G143" s="104"/>
      <c r="H143" s="104"/>
      <c r="I143" s="106"/>
      <c r="J143" s="104"/>
      <c r="K143" s="169">
        <f>K134</f>
        <v>-0.11250000000000002</v>
      </c>
      <c r="L143" s="19"/>
      <c r="M143" s="19"/>
      <c r="N143" s="19"/>
      <c r="O143" s="19"/>
      <c r="P143" s="169">
        <f>P134</f>
        <v>-0.05189999999999999</v>
      </c>
      <c r="Q143" s="59"/>
    </row>
    <row r="144" spans="1:17" ht="28.5" customHeight="1">
      <c r="A144" s="177" t="s">
        <v>251</v>
      </c>
      <c r="B144" s="104"/>
      <c r="C144" s="104"/>
      <c r="D144" s="104"/>
      <c r="E144" s="105"/>
      <c r="F144" s="104"/>
      <c r="G144" s="104"/>
      <c r="H144" s="104"/>
      <c r="I144" s="106"/>
      <c r="J144" s="104"/>
      <c r="K144" s="169">
        <f>'ROHTAK ROAD'!K46</f>
        <v>1.2045</v>
      </c>
      <c r="L144" s="19"/>
      <c r="M144" s="19"/>
      <c r="N144" s="19"/>
      <c r="O144" s="19"/>
      <c r="P144" s="169">
        <f>'ROHTAK ROAD'!P46</f>
        <v>-0.147125</v>
      </c>
      <c r="Q144" s="59"/>
    </row>
    <row r="145" spans="1:17" ht="27.75" customHeight="1" thickBot="1">
      <c r="A145" s="179" t="s">
        <v>252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607">
        <f>SUM(K142:K144)</f>
        <v>2.389616666666667</v>
      </c>
      <c r="L145" s="60"/>
      <c r="M145" s="60"/>
      <c r="N145" s="60"/>
      <c r="O145" s="60"/>
      <c r="P145" s="607">
        <f>SUM(P142:P144)</f>
        <v>1.2665416</v>
      </c>
      <c r="Q145" s="187"/>
    </row>
    <row r="149" ht="13.5" thickBot="1">
      <c r="A149" s="285"/>
    </row>
    <row r="150" spans="1:17" ht="12.75">
      <c r="A150" s="270"/>
      <c r="B150" s="271"/>
      <c r="C150" s="271"/>
      <c r="D150" s="271"/>
      <c r="E150" s="271"/>
      <c r="F150" s="271"/>
      <c r="G150" s="271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23.25">
      <c r="A151" s="278" t="s">
        <v>335</v>
      </c>
      <c r="B151" s="262"/>
      <c r="C151" s="262"/>
      <c r="D151" s="262"/>
      <c r="E151" s="262"/>
      <c r="F151" s="262"/>
      <c r="G151" s="262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2.75">
      <c r="A152" s="272"/>
      <c r="B152" s="262"/>
      <c r="C152" s="262"/>
      <c r="D152" s="262"/>
      <c r="E152" s="262"/>
      <c r="F152" s="262"/>
      <c r="G152" s="262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5.75">
      <c r="A153" s="273"/>
      <c r="B153" s="274"/>
      <c r="C153" s="274"/>
      <c r="D153" s="274"/>
      <c r="E153" s="274"/>
      <c r="F153" s="274"/>
      <c r="G153" s="274"/>
      <c r="H153" s="19"/>
      <c r="I153" s="19"/>
      <c r="J153" s="19"/>
      <c r="K153" s="314" t="s">
        <v>347</v>
      </c>
      <c r="L153" s="19"/>
      <c r="M153" s="19"/>
      <c r="N153" s="19"/>
      <c r="O153" s="19"/>
      <c r="P153" s="314" t="s">
        <v>348</v>
      </c>
      <c r="Q153" s="59"/>
    </row>
    <row r="154" spans="1:17" ht="12.75">
      <c r="A154" s="275"/>
      <c r="B154" s="160"/>
      <c r="C154" s="160"/>
      <c r="D154" s="160"/>
      <c r="E154" s="160"/>
      <c r="F154" s="160"/>
      <c r="G154" s="160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5"/>
      <c r="B155" s="160"/>
      <c r="C155" s="160"/>
      <c r="D155" s="160"/>
      <c r="E155" s="160"/>
      <c r="F155" s="160"/>
      <c r="G155" s="160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24.75" customHeight="1">
      <c r="A156" s="279" t="s">
        <v>338</v>
      </c>
      <c r="B156" s="263"/>
      <c r="C156" s="263"/>
      <c r="D156" s="264"/>
      <c r="E156" s="264"/>
      <c r="F156" s="265"/>
      <c r="G156" s="264"/>
      <c r="H156" s="19"/>
      <c r="I156" s="19"/>
      <c r="J156" s="19"/>
      <c r="K156" s="283">
        <f>K145</f>
        <v>2.389616666666667</v>
      </c>
      <c r="L156" s="264" t="s">
        <v>336</v>
      </c>
      <c r="M156" s="19"/>
      <c r="N156" s="19"/>
      <c r="O156" s="19"/>
      <c r="P156" s="283">
        <f>P145</f>
        <v>1.2665416</v>
      </c>
      <c r="Q156" s="286" t="s">
        <v>336</v>
      </c>
    </row>
    <row r="157" spans="1:17" ht="15">
      <c r="A157" s="280"/>
      <c r="B157" s="266"/>
      <c r="C157" s="266"/>
      <c r="D157" s="262"/>
      <c r="E157" s="262"/>
      <c r="F157" s="267"/>
      <c r="G157" s="262"/>
      <c r="H157" s="19"/>
      <c r="I157" s="19"/>
      <c r="J157" s="19"/>
      <c r="K157" s="284"/>
      <c r="L157" s="262"/>
      <c r="M157" s="19"/>
      <c r="N157" s="19"/>
      <c r="O157" s="19"/>
      <c r="P157" s="284"/>
      <c r="Q157" s="287"/>
    </row>
    <row r="158" spans="1:17" ht="22.5" customHeight="1">
      <c r="A158" s="281" t="s">
        <v>337</v>
      </c>
      <c r="B158" s="268"/>
      <c r="C158" s="51"/>
      <c r="D158" s="262"/>
      <c r="E158" s="262"/>
      <c r="F158" s="269"/>
      <c r="G158" s="264"/>
      <c r="H158" s="19"/>
      <c r="I158" s="19"/>
      <c r="J158" s="19"/>
      <c r="K158" s="283">
        <f>'STEPPED UP GENCO'!K43</f>
        <v>0.24962038500000006</v>
      </c>
      <c r="L158" s="264" t="s">
        <v>336</v>
      </c>
      <c r="M158" s="19"/>
      <c r="N158" s="19"/>
      <c r="O158" s="19"/>
      <c r="P158" s="283">
        <f>'STEPPED UP GENCO'!P43</f>
        <v>-1.281416715</v>
      </c>
      <c r="Q158" s="286" t="s">
        <v>336</v>
      </c>
    </row>
    <row r="159" spans="1:17" ht="12.75">
      <c r="A159" s="27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21" thickBot="1">
      <c r="A162" s="277"/>
      <c r="B162" s="60"/>
      <c r="C162" s="60"/>
      <c r="D162" s="60"/>
      <c r="E162" s="60"/>
      <c r="F162" s="60"/>
      <c r="G162" s="60"/>
      <c r="H162" s="740"/>
      <c r="I162" s="740"/>
      <c r="J162" s="741" t="s">
        <v>339</v>
      </c>
      <c r="K162" s="742">
        <f>SUM(K156:K161)</f>
        <v>2.639237051666667</v>
      </c>
      <c r="L162" s="740" t="s">
        <v>336</v>
      </c>
      <c r="M162" s="743"/>
      <c r="N162" s="60"/>
      <c r="O162" s="60"/>
      <c r="P162" s="742">
        <f>SUM(P156:P161)</f>
        <v>-0.014875114999999939</v>
      </c>
      <c r="Q162" s="744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zoomScaleSheetLayoutView="62" zoomScalePageLayoutView="0" workbookViewId="0" topLeftCell="A141">
      <selection activeCell="B148" sqref="B14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4.003906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71093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8" t="str">
        <f>NDPL!$Q$1</f>
        <v>APRIL-2014</v>
      </c>
      <c r="R2" s="308"/>
    </row>
    <row r="3" ht="23.25">
      <c r="A3" s="3" t="s">
        <v>87</v>
      </c>
    </row>
    <row r="4" spans="1:16" ht="18.75" thickBot="1">
      <c r="A4" s="108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01/05/2014</v>
      </c>
      <c r="H5" s="39" t="str">
        <f>NDPL!H5</f>
        <v>INTIAL READING 01/04/2014</v>
      </c>
      <c r="I5" s="39" t="s">
        <v>4</v>
      </c>
      <c r="J5" s="39" t="s">
        <v>5</v>
      </c>
      <c r="K5" s="39" t="s">
        <v>6</v>
      </c>
      <c r="L5" s="41" t="str">
        <f>NDPL!G5</f>
        <v>FINAL READING 01/05/2014</v>
      </c>
      <c r="M5" s="39" t="str">
        <f>NDPL!H5</f>
        <v>INTIAL READING 01/04/2014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4"/>
      <c r="B7" s="475" t="s">
        <v>144</v>
      </c>
      <c r="C7" s="461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76">
        <v>1</v>
      </c>
      <c r="B8" s="477" t="s">
        <v>88</v>
      </c>
      <c r="C8" s="482">
        <v>4865098</v>
      </c>
      <c r="D8" s="46" t="s">
        <v>12</v>
      </c>
      <c r="E8" s="47" t="s">
        <v>354</v>
      </c>
      <c r="F8" s="491">
        <v>100</v>
      </c>
      <c r="G8" s="436">
        <v>999998</v>
      </c>
      <c r="H8" s="511">
        <v>999998</v>
      </c>
      <c r="I8" s="511">
        <f>G8-H8</f>
        <v>0</v>
      </c>
      <c r="J8" s="511">
        <f>$F8*I8</f>
        <v>0</v>
      </c>
      <c r="K8" s="511">
        <f aca="true" t="shared" si="0" ref="K8:K50">J8/1000000</f>
        <v>0</v>
      </c>
      <c r="L8" s="436">
        <v>37956</v>
      </c>
      <c r="M8" s="511">
        <v>37956</v>
      </c>
      <c r="N8" s="511">
        <f>L8-M8</f>
        <v>0</v>
      </c>
      <c r="O8" s="511">
        <f>$F8*N8</f>
        <v>0</v>
      </c>
      <c r="P8" s="511">
        <f aca="true" t="shared" si="1" ref="P8:P50">O8/1000000</f>
        <v>0</v>
      </c>
      <c r="Q8" s="181"/>
    </row>
    <row r="9" spans="1:17" ht="15.75" customHeight="1">
      <c r="A9" s="476">
        <v>2</v>
      </c>
      <c r="B9" s="477" t="s">
        <v>89</v>
      </c>
      <c r="C9" s="482">
        <v>4865161</v>
      </c>
      <c r="D9" s="46" t="s">
        <v>12</v>
      </c>
      <c r="E9" s="47" t="s">
        <v>354</v>
      </c>
      <c r="F9" s="491">
        <v>100</v>
      </c>
      <c r="G9" s="436">
        <v>993228</v>
      </c>
      <c r="H9" s="511">
        <v>993185</v>
      </c>
      <c r="I9" s="511">
        <f>G9-H9</f>
        <v>43</v>
      </c>
      <c r="J9" s="511">
        <f aca="true" t="shared" si="2" ref="J9:J50">$F9*I9</f>
        <v>4300</v>
      </c>
      <c r="K9" s="511">
        <f t="shared" si="0"/>
        <v>0.0043</v>
      </c>
      <c r="L9" s="436">
        <v>75406</v>
      </c>
      <c r="M9" s="511">
        <v>71700</v>
      </c>
      <c r="N9" s="511">
        <f>L9-M9</f>
        <v>3706</v>
      </c>
      <c r="O9" s="511">
        <f aca="true" t="shared" si="3" ref="O9:O50">$F9*N9</f>
        <v>370600</v>
      </c>
      <c r="P9" s="511">
        <f t="shared" si="1"/>
        <v>0.3706</v>
      </c>
      <c r="Q9" s="181"/>
    </row>
    <row r="10" spans="1:17" ht="15.75" customHeight="1">
      <c r="A10" s="476">
        <v>3</v>
      </c>
      <c r="B10" s="477" t="s">
        <v>90</v>
      </c>
      <c r="C10" s="482">
        <v>4865099</v>
      </c>
      <c r="D10" s="46" t="s">
        <v>12</v>
      </c>
      <c r="E10" s="47" t="s">
        <v>354</v>
      </c>
      <c r="F10" s="491">
        <v>100</v>
      </c>
      <c r="G10" s="512"/>
      <c r="H10" s="511"/>
      <c r="I10" s="511"/>
      <c r="J10" s="511"/>
      <c r="K10" s="511">
        <v>-0.0056</v>
      </c>
      <c r="L10" s="512"/>
      <c r="M10" s="511"/>
      <c r="N10" s="511"/>
      <c r="O10" s="511"/>
      <c r="P10" s="511">
        <v>-0.0017</v>
      </c>
      <c r="Q10" s="551" t="s">
        <v>429</v>
      </c>
    </row>
    <row r="11" spans="1:17" ht="15.75" customHeight="1">
      <c r="A11" s="476">
        <v>4</v>
      </c>
      <c r="B11" s="477" t="s">
        <v>91</v>
      </c>
      <c r="C11" s="482">
        <v>4865162</v>
      </c>
      <c r="D11" s="46" t="s">
        <v>12</v>
      </c>
      <c r="E11" s="47" t="s">
        <v>354</v>
      </c>
      <c r="F11" s="491">
        <v>100</v>
      </c>
      <c r="G11" s="436">
        <v>21079</v>
      </c>
      <c r="H11" s="437">
        <v>20132</v>
      </c>
      <c r="I11" s="511">
        <f>G11-H11</f>
        <v>947</v>
      </c>
      <c r="J11" s="511">
        <f t="shared" si="2"/>
        <v>94700</v>
      </c>
      <c r="K11" s="511">
        <f t="shared" si="0"/>
        <v>0.0947</v>
      </c>
      <c r="L11" s="436">
        <v>27629</v>
      </c>
      <c r="M11" s="437">
        <v>24118</v>
      </c>
      <c r="N11" s="511">
        <f>L11-M11</f>
        <v>3511</v>
      </c>
      <c r="O11" s="511">
        <f t="shared" si="3"/>
        <v>351100</v>
      </c>
      <c r="P11" s="511">
        <f t="shared" si="1"/>
        <v>0.3511</v>
      </c>
      <c r="Q11" s="181"/>
    </row>
    <row r="12" spans="1:17" ht="15">
      <c r="A12" s="476">
        <v>5</v>
      </c>
      <c r="B12" s="477" t="s">
        <v>92</v>
      </c>
      <c r="C12" s="482">
        <v>4865103</v>
      </c>
      <c r="D12" s="46" t="s">
        <v>12</v>
      </c>
      <c r="E12" s="47" t="s">
        <v>354</v>
      </c>
      <c r="F12" s="491">
        <v>100</v>
      </c>
      <c r="G12" s="439">
        <v>2271</v>
      </c>
      <c r="H12" s="440">
        <v>2445</v>
      </c>
      <c r="I12" s="349">
        <f>G12-H12</f>
        <v>-174</v>
      </c>
      <c r="J12" s="349">
        <f t="shared" si="2"/>
        <v>-17400</v>
      </c>
      <c r="K12" s="349">
        <f t="shared" si="0"/>
        <v>-0.0174</v>
      </c>
      <c r="L12" s="439">
        <v>4684</v>
      </c>
      <c r="M12" s="440">
        <v>4496</v>
      </c>
      <c r="N12" s="349">
        <f>L12-M12</f>
        <v>188</v>
      </c>
      <c r="O12" s="349">
        <f t="shared" si="3"/>
        <v>18800</v>
      </c>
      <c r="P12" s="349">
        <f t="shared" si="1"/>
        <v>0.0188</v>
      </c>
      <c r="Q12" s="711"/>
    </row>
    <row r="13" spans="1:17" ht="15.75" customHeight="1">
      <c r="A13" s="476">
        <v>6</v>
      </c>
      <c r="B13" s="477" t="s">
        <v>93</v>
      </c>
      <c r="C13" s="482">
        <v>4865101</v>
      </c>
      <c r="D13" s="46" t="s">
        <v>12</v>
      </c>
      <c r="E13" s="47" t="s">
        <v>354</v>
      </c>
      <c r="F13" s="491">
        <v>100</v>
      </c>
      <c r="G13" s="512"/>
      <c r="H13" s="511"/>
      <c r="I13" s="511"/>
      <c r="J13" s="511"/>
      <c r="K13" s="511">
        <v>0.0005</v>
      </c>
      <c r="L13" s="512"/>
      <c r="M13" s="511"/>
      <c r="N13" s="511"/>
      <c r="O13" s="511"/>
      <c r="P13" s="511">
        <v>0.2978</v>
      </c>
      <c r="Q13" s="551" t="s">
        <v>429</v>
      </c>
    </row>
    <row r="14" spans="1:17" ht="15.75" customHeight="1">
      <c r="A14" s="476">
        <v>7</v>
      </c>
      <c r="B14" s="477" t="s">
        <v>94</v>
      </c>
      <c r="C14" s="482">
        <v>4865102</v>
      </c>
      <c r="D14" s="46" t="s">
        <v>12</v>
      </c>
      <c r="E14" s="47" t="s">
        <v>354</v>
      </c>
      <c r="F14" s="491">
        <v>100</v>
      </c>
      <c r="G14" s="512"/>
      <c r="H14" s="511"/>
      <c r="I14" s="511"/>
      <c r="J14" s="511"/>
      <c r="K14" s="511">
        <v>-0.0058</v>
      </c>
      <c r="L14" s="512"/>
      <c r="M14" s="511"/>
      <c r="N14" s="511"/>
      <c r="O14" s="511"/>
      <c r="P14" s="511">
        <v>-0.07</v>
      </c>
      <c r="Q14" s="551" t="s">
        <v>429</v>
      </c>
    </row>
    <row r="15" spans="1:17" ht="15.75" customHeight="1">
      <c r="A15" s="476"/>
      <c r="B15" s="479" t="s">
        <v>11</v>
      </c>
      <c r="C15" s="482"/>
      <c r="D15" s="46"/>
      <c r="E15" s="46"/>
      <c r="F15" s="491"/>
      <c r="G15" s="436"/>
      <c r="H15" s="437"/>
      <c r="I15" s="511"/>
      <c r="J15" s="511"/>
      <c r="K15" s="511"/>
      <c r="L15" s="512"/>
      <c r="M15" s="511"/>
      <c r="N15" s="511"/>
      <c r="O15" s="511"/>
      <c r="P15" s="511"/>
      <c r="Q15" s="181"/>
    </row>
    <row r="16" spans="1:17" ht="15.75" customHeight="1">
      <c r="A16" s="476">
        <v>8</v>
      </c>
      <c r="B16" s="477" t="s">
        <v>377</v>
      </c>
      <c r="C16" s="482">
        <v>4864884</v>
      </c>
      <c r="D16" s="46" t="s">
        <v>12</v>
      </c>
      <c r="E16" s="47" t="s">
        <v>354</v>
      </c>
      <c r="F16" s="491">
        <v>1000</v>
      </c>
      <c r="G16" s="436">
        <v>993870</v>
      </c>
      <c r="H16" s="437">
        <v>994466</v>
      </c>
      <c r="I16" s="511">
        <f>G16-H16</f>
        <v>-596</v>
      </c>
      <c r="J16" s="511">
        <f t="shared" si="2"/>
        <v>-596000</v>
      </c>
      <c r="K16" s="511">
        <f t="shared" si="0"/>
        <v>-0.596</v>
      </c>
      <c r="L16" s="436">
        <v>836</v>
      </c>
      <c r="M16" s="437">
        <v>835</v>
      </c>
      <c r="N16" s="511">
        <f>L16-M16</f>
        <v>1</v>
      </c>
      <c r="O16" s="511">
        <f t="shared" si="3"/>
        <v>1000</v>
      </c>
      <c r="P16" s="511">
        <f t="shared" si="1"/>
        <v>0.001</v>
      </c>
      <c r="Q16" s="569"/>
    </row>
    <row r="17" spans="1:17" ht="15.75" customHeight="1">
      <c r="A17" s="476">
        <v>9</v>
      </c>
      <c r="B17" s="477" t="s">
        <v>95</v>
      </c>
      <c r="C17" s="482">
        <v>4864831</v>
      </c>
      <c r="D17" s="46" t="s">
        <v>12</v>
      </c>
      <c r="E17" s="47" t="s">
        <v>354</v>
      </c>
      <c r="F17" s="491">
        <v>1000</v>
      </c>
      <c r="G17" s="436">
        <v>998710</v>
      </c>
      <c r="H17" s="437">
        <v>998782</v>
      </c>
      <c r="I17" s="511">
        <f aca="true" t="shared" si="4" ref="I17:I50">G17-H17</f>
        <v>-72</v>
      </c>
      <c r="J17" s="511">
        <f t="shared" si="2"/>
        <v>-72000</v>
      </c>
      <c r="K17" s="511">
        <f t="shared" si="0"/>
        <v>-0.072</v>
      </c>
      <c r="L17" s="436">
        <v>1946</v>
      </c>
      <c r="M17" s="437">
        <v>1942</v>
      </c>
      <c r="N17" s="511">
        <f aca="true" t="shared" si="5" ref="N17:N50">L17-M17</f>
        <v>4</v>
      </c>
      <c r="O17" s="511">
        <f t="shared" si="3"/>
        <v>4000</v>
      </c>
      <c r="P17" s="511">
        <f t="shared" si="1"/>
        <v>0.004</v>
      </c>
      <c r="Q17" s="181"/>
    </row>
    <row r="18" spans="1:17" ht="15.75" customHeight="1">
      <c r="A18" s="476">
        <v>10</v>
      </c>
      <c r="B18" s="477" t="s">
        <v>126</v>
      </c>
      <c r="C18" s="482">
        <v>4864832</v>
      </c>
      <c r="D18" s="46" t="s">
        <v>12</v>
      </c>
      <c r="E18" s="47" t="s">
        <v>354</v>
      </c>
      <c r="F18" s="491">
        <v>1000</v>
      </c>
      <c r="G18" s="436">
        <v>729</v>
      </c>
      <c r="H18" s="437">
        <v>689</v>
      </c>
      <c r="I18" s="511">
        <f t="shared" si="4"/>
        <v>40</v>
      </c>
      <c r="J18" s="511">
        <f t="shared" si="2"/>
        <v>40000</v>
      </c>
      <c r="K18" s="511">
        <f t="shared" si="0"/>
        <v>0.04</v>
      </c>
      <c r="L18" s="436">
        <v>1340</v>
      </c>
      <c r="M18" s="437">
        <v>1326</v>
      </c>
      <c r="N18" s="511">
        <f t="shared" si="5"/>
        <v>14</v>
      </c>
      <c r="O18" s="511">
        <f t="shared" si="3"/>
        <v>14000</v>
      </c>
      <c r="P18" s="511">
        <f t="shared" si="1"/>
        <v>0.014</v>
      </c>
      <c r="Q18" s="181"/>
    </row>
    <row r="19" spans="1:17" s="726" customFormat="1" ht="15.75" customHeight="1">
      <c r="A19" s="476">
        <v>11</v>
      </c>
      <c r="B19" s="477" t="s">
        <v>96</v>
      </c>
      <c r="C19" s="482">
        <v>4864833</v>
      </c>
      <c r="D19" s="46" t="s">
        <v>12</v>
      </c>
      <c r="E19" s="47" t="s">
        <v>354</v>
      </c>
      <c r="F19" s="491">
        <v>1000</v>
      </c>
      <c r="G19" s="439">
        <v>998772</v>
      </c>
      <c r="H19" s="440">
        <v>998799</v>
      </c>
      <c r="I19" s="349">
        <f t="shared" si="4"/>
        <v>-27</v>
      </c>
      <c r="J19" s="349">
        <f t="shared" si="2"/>
        <v>-27000</v>
      </c>
      <c r="K19" s="349">
        <f t="shared" si="0"/>
        <v>-0.027</v>
      </c>
      <c r="L19" s="439">
        <v>2737</v>
      </c>
      <c r="M19" s="440">
        <v>2737</v>
      </c>
      <c r="N19" s="349">
        <f t="shared" si="5"/>
        <v>0</v>
      </c>
      <c r="O19" s="349">
        <f t="shared" si="3"/>
        <v>0</v>
      </c>
      <c r="P19" s="349">
        <f t="shared" si="1"/>
        <v>0</v>
      </c>
      <c r="Q19" s="735"/>
    </row>
    <row r="20" spans="1:17" ht="15.75" customHeight="1">
      <c r="A20" s="476">
        <v>12</v>
      </c>
      <c r="B20" s="477" t="s">
        <v>97</v>
      </c>
      <c r="C20" s="482">
        <v>4864834</v>
      </c>
      <c r="D20" s="46" t="s">
        <v>12</v>
      </c>
      <c r="E20" s="47" t="s">
        <v>354</v>
      </c>
      <c r="F20" s="491">
        <v>1000</v>
      </c>
      <c r="G20" s="436">
        <v>999220</v>
      </c>
      <c r="H20" s="437">
        <v>999093</v>
      </c>
      <c r="I20" s="511">
        <f t="shared" si="4"/>
        <v>127</v>
      </c>
      <c r="J20" s="511">
        <f t="shared" si="2"/>
        <v>127000</v>
      </c>
      <c r="K20" s="511">
        <f t="shared" si="0"/>
        <v>0.127</v>
      </c>
      <c r="L20" s="436">
        <v>4096</v>
      </c>
      <c r="M20" s="437">
        <v>4093</v>
      </c>
      <c r="N20" s="511">
        <f t="shared" si="5"/>
        <v>3</v>
      </c>
      <c r="O20" s="511">
        <f t="shared" si="3"/>
        <v>3000</v>
      </c>
      <c r="P20" s="511">
        <f t="shared" si="1"/>
        <v>0.003</v>
      </c>
      <c r="Q20" s="181"/>
    </row>
    <row r="21" spans="1:17" ht="15.75" customHeight="1">
      <c r="A21" s="476">
        <v>13</v>
      </c>
      <c r="B21" s="420" t="s">
        <v>98</v>
      </c>
      <c r="C21" s="482">
        <v>4864835</v>
      </c>
      <c r="D21" s="50" t="s">
        <v>12</v>
      </c>
      <c r="E21" s="47" t="s">
        <v>354</v>
      </c>
      <c r="F21" s="491">
        <v>1000</v>
      </c>
      <c r="G21" s="436">
        <v>313</v>
      </c>
      <c r="H21" s="437">
        <v>489</v>
      </c>
      <c r="I21" s="511">
        <f t="shared" si="4"/>
        <v>-176</v>
      </c>
      <c r="J21" s="511">
        <f t="shared" si="2"/>
        <v>-176000</v>
      </c>
      <c r="K21" s="511">
        <f t="shared" si="0"/>
        <v>-0.176</v>
      </c>
      <c r="L21" s="436">
        <v>1072</v>
      </c>
      <c r="M21" s="437">
        <v>1075</v>
      </c>
      <c r="N21" s="511">
        <f t="shared" si="5"/>
        <v>-3</v>
      </c>
      <c r="O21" s="511">
        <f t="shared" si="3"/>
        <v>-3000</v>
      </c>
      <c r="P21" s="511">
        <f t="shared" si="1"/>
        <v>-0.003</v>
      </c>
      <c r="Q21" s="181"/>
    </row>
    <row r="22" spans="1:17" ht="15.75" customHeight="1">
      <c r="A22" s="476">
        <v>14</v>
      </c>
      <c r="B22" s="477" t="s">
        <v>99</v>
      </c>
      <c r="C22" s="482">
        <v>4864836</v>
      </c>
      <c r="D22" s="46" t="s">
        <v>12</v>
      </c>
      <c r="E22" s="47" t="s">
        <v>354</v>
      </c>
      <c r="F22" s="491">
        <v>1000</v>
      </c>
      <c r="G22" s="436">
        <v>999907</v>
      </c>
      <c r="H22" s="437">
        <v>999999</v>
      </c>
      <c r="I22" s="511">
        <f t="shared" si="4"/>
        <v>-92</v>
      </c>
      <c r="J22" s="511">
        <f t="shared" si="2"/>
        <v>-92000</v>
      </c>
      <c r="K22" s="511">
        <f t="shared" si="0"/>
        <v>-0.092</v>
      </c>
      <c r="L22" s="436">
        <v>16514</v>
      </c>
      <c r="M22" s="437">
        <v>16514</v>
      </c>
      <c r="N22" s="511">
        <f t="shared" si="5"/>
        <v>0</v>
      </c>
      <c r="O22" s="511">
        <f t="shared" si="3"/>
        <v>0</v>
      </c>
      <c r="P22" s="511">
        <f t="shared" si="1"/>
        <v>0</v>
      </c>
      <c r="Q22" s="181"/>
    </row>
    <row r="23" spans="1:17" ht="15.75" customHeight="1">
      <c r="A23" s="476">
        <v>15</v>
      </c>
      <c r="B23" s="477" t="s">
        <v>100</v>
      </c>
      <c r="C23" s="482">
        <v>4864837</v>
      </c>
      <c r="D23" s="46" t="s">
        <v>12</v>
      </c>
      <c r="E23" s="47" t="s">
        <v>354</v>
      </c>
      <c r="F23" s="491">
        <v>1000</v>
      </c>
      <c r="G23" s="436">
        <v>1569</v>
      </c>
      <c r="H23" s="437">
        <v>1633</v>
      </c>
      <c r="I23" s="511">
        <f t="shared" si="4"/>
        <v>-64</v>
      </c>
      <c r="J23" s="511">
        <f t="shared" si="2"/>
        <v>-64000</v>
      </c>
      <c r="K23" s="511">
        <f t="shared" si="0"/>
        <v>-0.064</v>
      </c>
      <c r="L23" s="436">
        <v>37138</v>
      </c>
      <c r="M23" s="437">
        <v>37111</v>
      </c>
      <c r="N23" s="511">
        <f t="shared" si="5"/>
        <v>27</v>
      </c>
      <c r="O23" s="511">
        <f t="shared" si="3"/>
        <v>27000</v>
      </c>
      <c r="P23" s="349">
        <f t="shared" si="1"/>
        <v>0.027</v>
      </c>
      <c r="Q23" s="181"/>
    </row>
    <row r="24" spans="1:17" ht="15.75" customHeight="1">
      <c r="A24" s="476">
        <v>16</v>
      </c>
      <c r="B24" s="477" t="s">
        <v>101</v>
      </c>
      <c r="C24" s="482">
        <v>4864838</v>
      </c>
      <c r="D24" s="46" t="s">
        <v>12</v>
      </c>
      <c r="E24" s="47" t="s">
        <v>354</v>
      </c>
      <c r="F24" s="491">
        <v>1000</v>
      </c>
      <c r="G24" s="436">
        <v>258</v>
      </c>
      <c r="H24" s="437">
        <v>236</v>
      </c>
      <c r="I24" s="511">
        <f t="shared" si="4"/>
        <v>22</v>
      </c>
      <c r="J24" s="511">
        <f t="shared" si="2"/>
        <v>22000</v>
      </c>
      <c r="K24" s="511">
        <f t="shared" si="0"/>
        <v>0.022</v>
      </c>
      <c r="L24" s="436">
        <v>24514</v>
      </c>
      <c r="M24" s="437">
        <v>24687</v>
      </c>
      <c r="N24" s="511">
        <f t="shared" si="5"/>
        <v>-173</v>
      </c>
      <c r="O24" s="511">
        <f t="shared" si="3"/>
        <v>-173000</v>
      </c>
      <c r="P24" s="511">
        <f t="shared" si="1"/>
        <v>-0.173</v>
      </c>
      <c r="Q24" s="181"/>
    </row>
    <row r="25" spans="1:17" ht="15.75" customHeight="1">
      <c r="A25" s="476">
        <v>17</v>
      </c>
      <c r="B25" s="477" t="s">
        <v>124</v>
      </c>
      <c r="C25" s="482">
        <v>4864839</v>
      </c>
      <c r="D25" s="46" t="s">
        <v>12</v>
      </c>
      <c r="E25" s="47" t="s">
        <v>354</v>
      </c>
      <c r="F25" s="491">
        <v>1000</v>
      </c>
      <c r="G25" s="436">
        <v>1406</v>
      </c>
      <c r="H25" s="437">
        <v>1342</v>
      </c>
      <c r="I25" s="511">
        <f t="shared" si="4"/>
        <v>64</v>
      </c>
      <c r="J25" s="511">
        <f t="shared" si="2"/>
        <v>64000</v>
      </c>
      <c r="K25" s="511">
        <f t="shared" si="0"/>
        <v>0.064</v>
      </c>
      <c r="L25" s="436">
        <v>8382</v>
      </c>
      <c r="M25" s="437">
        <v>8377</v>
      </c>
      <c r="N25" s="511">
        <f t="shared" si="5"/>
        <v>5</v>
      </c>
      <c r="O25" s="511">
        <f t="shared" si="3"/>
        <v>5000</v>
      </c>
      <c r="P25" s="511">
        <f t="shared" si="1"/>
        <v>0.005</v>
      </c>
      <c r="Q25" s="181"/>
    </row>
    <row r="26" spans="1:17" ht="15.75" customHeight="1">
      <c r="A26" s="476">
        <v>18</v>
      </c>
      <c r="B26" s="477" t="s">
        <v>127</v>
      </c>
      <c r="C26" s="482">
        <v>4864788</v>
      </c>
      <c r="D26" s="46" t="s">
        <v>12</v>
      </c>
      <c r="E26" s="47" t="s">
        <v>354</v>
      </c>
      <c r="F26" s="491">
        <v>100</v>
      </c>
      <c r="G26" s="436">
        <v>6151</v>
      </c>
      <c r="H26" s="437">
        <v>5039</v>
      </c>
      <c r="I26" s="511">
        <f t="shared" si="4"/>
        <v>1112</v>
      </c>
      <c r="J26" s="511">
        <f t="shared" si="2"/>
        <v>111200</v>
      </c>
      <c r="K26" s="511">
        <f t="shared" si="0"/>
        <v>0.1112</v>
      </c>
      <c r="L26" s="436">
        <v>1</v>
      </c>
      <c r="M26" s="437">
        <v>1</v>
      </c>
      <c r="N26" s="511">
        <f t="shared" si="5"/>
        <v>0</v>
      </c>
      <c r="O26" s="511">
        <f t="shared" si="3"/>
        <v>0</v>
      </c>
      <c r="P26" s="511">
        <f t="shared" si="1"/>
        <v>0</v>
      </c>
      <c r="Q26" s="181"/>
    </row>
    <row r="27" spans="1:17" ht="15.75" customHeight="1">
      <c r="A27" s="476">
        <v>19</v>
      </c>
      <c r="B27" s="477" t="s">
        <v>125</v>
      </c>
      <c r="C27" s="482">
        <v>4864883</v>
      </c>
      <c r="D27" s="46" t="s">
        <v>12</v>
      </c>
      <c r="E27" s="47" t="s">
        <v>354</v>
      </c>
      <c r="F27" s="491">
        <v>1000</v>
      </c>
      <c r="G27" s="436">
        <v>998641</v>
      </c>
      <c r="H27" s="437">
        <v>998537</v>
      </c>
      <c r="I27" s="511">
        <f t="shared" si="4"/>
        <v>104</v>
      </c>
      <c r="J27" s="511">
        <f t="shared" si="2"/>
        <v>104000</v>
      </c>
      <c r="K27" s="511">
        <f t="shared" si="0"/>
        <v>0.104</v>
      </c>
      <c r="L27" s="436">
        <v>12648</v>
      </c>
      <c r="M27" s="437">
        <v>12609</v>
      </c>
      <c r="N27" s="511">
        <f t="shared" si="5"/>
        <v>39</v>
      </c>
      <c r="O27" s="511">
        <f t="shared" si="3"/>
        <v>39000</v>
      </c>
      <c r="P27" s="511">
        <f t="shared" si="1"/>
        <v>0.039</v>
      </c>
      <c r="Q27" s="181"/>
    </row>
    <row r="28" spans="1:17" ht="15.75" customHeight="1">
      <c r="A28" s="476"/>
      <c r="B28" s="479" t="s">
        <v>102</v>
      </c>
      <c r="C28" s="482"/>
      <c r="D28" s="46"/>
      <c r="E28" s="46"/>
      <c r="F28" s="491"/>
      <c r="G28" s="436"/>
      <c r="H28" s="437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76">
        <v>20</v>
      </c>
      <c r="B29" s="477" t="s">
        <v>103</v>
      </c>
      <c r="C29" s="482">
        <v>4865041</v>
      </c>
      <c r="D29" s="46" t="s">
        <v>12</v>
      </c>
      <c r="E29" s="47" t="s">
        <v>354</v>
      </c>
      <c r="F29" s="491">
        <v>1100</v>
      </c>
      <c r="G29" s="436">
        <v>999998</v>
      </c>
      <c r="H29" s="437">
        <v>999998</v>
      </c>
      <c r="I29" s="511">
        <f t="shared" si="4"/>
        <v>0</v>
      </c>
      <c r="J29" s="511">
        <f t="shared" si="2"/>
        <v>0</v>
      </c>
      <c r="K29" s="511">
        <f t="shared" si="0"/>
        <v>0</v>
      </c>
      <c r="L29" s="436">
        <v>739403</v>
      </c>
      <c r="M29" s="437">
        <v>742846</v>
      </c>
      <c r="N29" s="511">
        <f t="shared" si="5"/>
        <v>-3443</v>
      </c>
      <c r="O29" s="511">
        <f t="shared" si="3"/>
        <v>-3787300</v>
      </c>
      <c r="P29" s="511">
        <f t="shared" si="1"/>
        <v>-3.7873</v>
      </c>
      <c r="Q29" s="181"/>
    </row>
    <row r="30" spans="1:17" ht="15.75" customHeight="1">
      <c r="A30" s="476">
        <v>21</v>
      </c>
      <c r="B30" s="477" t="s">
        <v>104</v>
      </c>
      <c r="C30" s="482">
        <v>4865042</v>
      </c>
      <c r="D30" s="46" t="s">
        <v>12</v>
      </c>
      <c r="E30" s="47" t="s">
        <v>354</v>
      </c>
      <c r="F30" s="491">
        <v>1100</v>
      </c>
      <c r="G30" s="436">
        <v>999998</v>
      </c>
      <c r="H30" s="437">
        <v>999998</v>
      </c>
      <c r="I30" s="511">
        <f t="shared" si="4"/>
        <v>0</v>
      </c>
      <c r="J30" s="511">
        <f t="shared" si="2"/>
        <v>0</v>
      </c>
      <c r="K30" s="511">
        <f t="shared" si="0"/>
        <v>0</v>
      </c>
      <c r="L30" s="436">
        <v>780067</v>
      </c>
      <c r="M30" s="437">
        <v>783953</v>
      </c>
      <c r="N30" s="511">
        <f t="shared" si="5"/>
        <v>-3886</v>
      </c>
      <c r="O30" s="511">
        <f t="shared" si="3"/>
        <v>-4274600</v>
      </c>
      <c r="P30" s="511">
        <f t="shared" si="1"/>
        <v>-4.2746</v>
      </c>
      <c r="Q30" s="181"/>
    </row>
    <row r="31" spans="1:17" ht="15.75" customHeight="1">
      <c r="A31" s="476">
        <v>22</v>
      </c>
      <c r="B31" s="477" t="s">
        <v>375</v>
      </c>
      <c r="C31" s="482">
        <v>4864943</v>
      </c>
      <c r="D31" s="46" t="s">
        <v>12</v>
      </c>
      <c r="E31" s="47" t="s">
        <v>354</v>
      </c>
      <c r="F31" s="491">
        <v>1000</v>
      </c>
      <c r="G31" s="436">
        <v>986794</v>
      </c>
      <c r="H31" s="437">
        <v>987043</v>
      </c>
      <c r="I31" s="511">
        <f>G31-H31</f>
        <v>-249</v>
      </c>
      <c r="J31" s="511">
        <f>$F31*I31</f>
        <v>-249000</v>
      </c>
      <c r="K31" s="511">
        <f>J31/1000000</f>
        <v>-0.249</v>
      </c>
      <c r="L31" s="436">
        <v>9051</v>
      </c>
      <c r="M31" s="437">
        <v>9051</v>
      </c>
      <c r="N31" s="511">
        <f>L31-M31</f>
        <v>0</v>
      </c>
      <c r="O31" s="511">
        <f>$F31*N31</f>
        <v>0</v>
      </c>
      <c r="P31" s="511">
        <f>O31/1000000</f>
        <v>0</v>
      </c>
      <c r="Q31" s="181"/>
    </row>
    <row r="32" spans="1:17" ht="15.75" customHeight="1">
      <c r="A32" s="476"/>
      <c r="B32" s="479" t="s">
        <v>34</v>
      </c>
      <c r="C32" s="482"/>
      <c r="D32" s="46"/>
      <c r="E32" s="46"/>
      <c r="F32" s="491"/>
      <c r="G32" s="436"/>
      <c r="H32" s="437"/>
      <c r="I32" s="511"/>
      <c r="J32" s="511"/>
      <c r="K32" s="240">
        <f>SUM(K16:K31)</f>
        <v>-0.8077999999999999</v>
      </c>
      <c r="L32" s="512"/>
      <c r="M32" s="511"/>
      <c r="N32" s="511"/>
      <c r="O32" s="511"/>
      <c r="P32" s="240">
        <f>SUM(P16:P31)</f>
        <v>-8.1449</v>
      </c>
      <c r="Q32" s="181"/>
    </row>
    <row r="33" spans="1:17" ht="15.75" customHeight="1">
      <c r="A33" s="476">
        <v>23</v>
      </c>
      <c r="B33" s="477" t="s">
        <v>105</v>
      </c>
      <c r="C33" s="482">
        <v>4864910</v>
      </c>
      <c r="D33" s="46" t="s">
        <v>12</v>
      </c>
      <c r="E33" s="47" t="s">
        <v>354</v>
      </c>
      <c r="F33" s="491">
        <v>-1000</v>
      </c>
      <c r="G33" s="436">
        <v>958295</v>
      </c>
      <c r="H33" s="437">
        <v>958665</v>
      </c>
      <c r="I33" s="511">
        <f t="shared" si="4"/>
        <v>-370</v>
      </c>
      <c r="J33" s="511">
        <f t="shared" si="2"/>
        <v>370000</v>
      </c>
      <c r="K33" s="511">
        <f t="shared" si="0"/>
        <v>0.37</v>
      </c>
      <c r="L33" s="436">
        <v>965392</v>
      </c>
      <c r="M33" s="437">
        <v>966180</v>
      </c>
      <c r="N33" s="511">
        <f t="shared" si="5"/>
        <v>-788</v>
      </c>
      <c r="O33" s="511">
        <f t="shared" si="3"/>
        <v>788000</v>
      </c>
      <c r="P33" s="511">
        <f t="shared" si="1"/>
        <v>0.788</v>
      </c>
      <c r="Q33" s="181"/>
    </row>
    <row r="34" spans="1:17" ht="15.75" customHeight="1">
      <c r="A34" s="476">
        <v>24</v>
      </c>
      <c r="B34" s="477" t="s">
        <v>106</v>
      </c>
      <c r="C34" s="482">
        <v>4864911</v>
      </c>
      <c r="D34" s="46" t="s">
        <v>12</v>
      </c>
      <c r="E34" s="47" t="s">
        <v>354</v>
      </c>
      <c r="F34" s="491">
        <v>-1000</v>
      </c>
      <c r="G34" s="436">
        <v>968932</v>
      </c>
      <c r="H34" s="437">
        <v>969628</v>
      </c>
      <c r="I34" s="511">
        <f t="shared" si="4"/>
        <v>-696</v>
      </c>
      <c r="J34" s="511">
        <f t="shared" si="2"/>
        <v>696000</v>
      </c>
      <c r="K34" s="511">
        <f t="shared" si="0"/>
        <v>0.696</v>
      </c>
      <c r="L34" s="436">
        <v>962032</v>
      </c>
      <c r="M34" s="437">
        <v>962270</v>
      </c>
      <c r="N34" s="511">
        <f t="shared" si="5"/>
        <v>-238</v>
      </c>
      <c r="O34" s="511">
        <f t="shared" si="3"/>
        <v>238000</v>
      </c>
      <c r="P34" s="511">
        <f t="shared" si="1"/>
        <v>0.238</v>
      </c>
      <c r="Q34" s="181"/>
    </row>
    <row r="35" spans="1:17" ht="15.75" customHeight="1">
      <c r="A35" s="476">
        <v>25</v>
      </c>
      <c r="B35" s="531" t="s">
        <v>148</v>
      </c>
      <c r="C35" s="492">
        <v>4902571</v>
      </c>
      <c r="D35" s="13" t="s">
        <v>12</v>
      </c>
      <c r="E35" s="47" t="s">
        <v>354</v>
      </c>
      <c r="F35" s="492">
        <v>300</v>
      </c>
      <c r="G35" s="436">
        <v>23</v>
      </c>
      <c r="H35" s="511">
        <v>23</v>
      </c>
      <c r="I35" s="511">
        <f t="shared" si="4"/>
        <v>0</v>
      </c>
      <c r="J35" s="511">
        <f t="shared" si="2"/>
        <v>0</v>
      </c>
      <c r="K35" s="511">
        <f t="shared" si="0"/>
        <v>0</v>
      </c>
      <c r="L35" s="436">
        <v>65</v>
      </c>
      <c r="M35" s="511">
        <v>65</v>
      </c>
      <c r="N35" s="511">
        <f t="shared" si="5"/>
        <v>0</v>
      </c>
      <c r="O35" s="511">
        <f t="shared" si="3"/>
        <v>0</v>
      </c>
      <c r="P35" s="511">
        <f t="shared" si="1"/>
        <v>0</v>
      </c>
      <c r="Q35" s="181"/>
    </row>
    <row r="36" spans="1:17" ht="15.75" customHeight="1">
      <c r="A36" s="476"/>
      <c r="B36" s="531" t="s">
        <v>148</v>
      </c>
      <c r="C36" s="492">
        <v>4902528</v>
      </c>
      <c r="D36" s="13" t="s">
        <v>12</v>
      </c>
      <c r="E36" s="47" t="s">
        <v>354</v>
      </c>
      <c r="F36" s="492">
        <v>300</v>
      </c>
      <c r="G36" s="436">
        <v>2</v>
      </c>
      <c r="H36" s="437">
        <v>2</v>
      </c>
      <c r="I36" s="511">
        <f>G36-H36</f>
        <v>0</v>
      </c>
      <c r="J36" s="511">
        <f>$F36*I36</f>
        <v>0</v>
      </c>
      <c r="K36" s="511">
        <f>J36/1000000</f>
        <v>0</v>
      </c>
      <c r="L36" s="436">
        <v>0</v>
      </c>
      <c r="M36" s="437">
        <v>0</v>
      </c>
      <c r="N36" s="511">
        <f>L36-M36</f>
        <v>0</v>
      </c>
      <c r="O36" s="511">
        <f>$F36*N36</f>
        <v>0</v>
      </c>
      <c r="P36" s="511">
        <f>O36/1000000</f>
        <v>0</v>
      </c>
      <c r="Q36" s="551" t="s">
        <v>419</v>
      </c>
    </row>
    <row r="37" spans="1:17" ht="15.75" customHeight="1">
      <c r="A37" s="476"/>
      <c r="B37" s="479" t="s">
        <v>28</v>
      </c>
      <c r="C37" s="482"/>
      <c r="D37" s="46"/>
      <c r="E37" s="46"/>
      <c r="F37" s="491"/>
      <c r="G37" s="436"/>
      <c r="H37" s="437"/>
      <c r="I37" s="511"/>
      <c r="J37" s="511"/>
      <c r="K37" s="511"/>
      <c r="L37" s="512"/>
      <c r="M37" s="511"/>
      <c r="N37" s="511"/>
      <c r="O37" s="511"/>
      <c r="P37" s="511"/>
      <c r="Q37" s="181"/>
    </row>
    <row r="38" spans="1:17" ht="15">
      <c r="A38" s="476">
        <v>26</v>
      </c>
      <c r="B38" s="420" t="s">
        <v>48</v>
      </c>
      <c r="C38" s="482">
        <v>5128409</v>
      </c>
      <c r="D38" s="50" t="s">
        <v>12</v>
      </c>
      <c r="E38" s="47" t="s">
        <v>354</v>
      </c>
      <c r="F38" s="491">
        <v>1000</v>
      </c>
      <c r="G38" s="439">
        <v>144</v>
      </c>
      <c r="H38" s="440">
        <v>119</v>
      </c>
      <c r="I38" s="349">
        <f>G38-H38</f>
        <v>25</v>
      </c>
      <c r="J38" s="349">
        <f t="shared" si="2"/>
        <v>25000</v>
      </c>
      <c r="K38" s="349">
        <f t="shared" si="0"/>
        <v>0.025</v>
      </c>
      <c r="L38" s="439">
        <v>3758</v>
      </c>
      <c r="M38" s="440">
        <v>3528</v>
      </c>
      <c r="N38" s="349">
        <f>L38-M38</f>
        <v>230</v>
      </c>
      <c r="O38" s="349">
        <f t="shared" si="3"/>
        <v>230000</v>
      </c>
      <c r="P38" s="349">
        <f t="shared" si="1"/>
        <v>0.23</v>
      </c>
      <c r="Q38" s="574"/>
    </row>
    <row r="39" spans="1:17" ht="15.75" customHeight="1">
      <c r="A39" s="476"/>
      <c r="B39" s="479" t="s">
        <v>107</v>
      </c>
      <c r="C39" s="482"/>
      <c r="D39" s="46"/>
      <c r="E39" s="46"/>
      <c r="F39" s="491"/>
      <c r="G39" s="436"/>
      <c r="H39" s="437"/>
      <c r="I39" s="511"/>
      <c r="J39" s="511"/>
      <c r="K39" s="511"/>
      <c r="L39" s="512"/>
      <c r="M39" s="511"/>
      <c r="N39" s="511"/>
      <c r="O39" s="511"/>
      <c r="P39" s="511"/>
      <c r="Q39" s="181"/>
    </row>
    <row r="40" spans="1:17" ht="15.75" customHeight="1">
      <c r="A40" s="476">
        <v>27</v>
      </c>
      <c r="B40" s="477" t="s">
        <v>108</v>
      </c>
      <c r="C40" s="482">
        <v>4864962</v>
      </c>
      <c r="D40" s="46" t="s">
        <v>12</v>
      </c>
      <c r="E40" s="47" t="s">
        <v>354</v>
      </c>
      <c r="F40" s="491">
        <v>-1000</v>
      </c>
      <c r="G40" s="436">
        <v>44105</v>
      </c>
      <c r="H40" s="437">
        <v>43338</v>
      </c>
      <c r="I40" s="511">
        <f t="shared" si="4"/>
        <v>767</v>
      </c>
      <c r="J40" s="511">
        <f t="shared" si="2"/>
        <v>-767000</v>
      </c>
      <c r="K40" s="511">
        <f t="shared" si="0"/>
        <v>-0.767</v>
      </c>
      <c r="L40" s="436">
        <v>972864</v>
      </c>
      <c r="M40" s="437">
        <v>972934</v>
      </c>
      <c r="N40" s="511">
        <f t="shared" si="5"/>
        <v>-70</v>
      </c>
      <c r="O40" s="511">
        <f t="shared" si="3"/>
        <v>70000</v>
      </c>
      <c r="P40" s="511">
        <f t="shared" si="1"/>
        <v>0.07</v>
      </c>
      <c r="Q40" s="181"/>
    </row>
    <row r="41" spans="1:17" ht="15.75" customHeight="1">
      <c r="A41" s="476">
        <v>28</v>
      </c>
      <c r="B41" s="477" t="s">
        <v>109</v>
      </c>
      <c r="C41" s="482">
        <v>4865033</v>
      </c>
      <c r="D41" s="46" t="s">
        <v>12</v>
      </c>
      <c r="E41" s="47" t="s">
        <v>354</v>
      </c>
      <c r="F41" s="491">
        <v>-1000</v>
      </c>
      <c r="G41" s="436">
        <v>23781</v>
      </c>
      <c r="H41" s="437">
        <v>23062</v>
      </c>
      <c r="I41" s="511">
        <f t="shared" si="4"/>
        <v>719</v>
      </c>
      <c r="J41" s="511">
        <f t="shared" si="2"/>
        <v>-719000</v>
      </c>
      <c r="K41" s="511">
        <f t="shared" si="0"/>
        <v>-0.719</v>
      </c>
      <c r="L41" s="436">
        <v>967817</v>
      </c>
      <c r="M41" s="437">
        <v>967891</v>
      </c>
      <c r="N41" s="511">
        <f t="shared" si="5"/>
        <v>-74</v>
      </c>
      <c r="O41" s="511">
        <f t="shared" si="3"/>
        <v>74000</v>
      </c>
      <c r="P41" s="511">
        <f t="shared" si="1"/>
        <v>0.074</v>
      </c>
      <c r="Q41" s="181"/>
    </row>
    <row r="42" spans="1:17" ht="15.75" customHeight="1">
      <c r="A42" s="476">
        <v>29</v>
      </c>
      <c r="B42" s="477" t="s">
        <v>110</v>
      </c>
      <c r="C42" s="482">
        <v>5128420</v>
      </c>
      <c r="D42" s="46" t="s">
        <v>12</v>
      </c>
      <c r="E42" s="47" t="s">
        <v>354</v>
      </c>
      <c r="F42" s="491">
        <v>-1000</v>
      </c>
      <c r="G42" s="436">
        <v>995387</v>
      </c>
      <c r="H42" s="437">
        <v>995828</v>
      </c>
      <c r="I42" s="511">
        <f>G42-H42</f>
        <v>-441</v>
      </c>
      <c r="J42" s="511">
        <f t="shared" si="2"/>
        <v>441000</v>
      </c>
      <c r="K42" s="511">
        <f t="shared" si="0"/>
        <v>0.441</v>
      </c>
      <c r="L42" s="436">
        <v>996364</v>
      </c>
      <c r="M42" s="437">
        <v>996407</v>
      </c>
      <c r="N42" s="511">
        <f>L42-M42</f>
        <v>-43</v>
      </c>
      <c r="O42" s="511">
        <f t="shared" si="3"/>
        <v>43000</v>
      </c>
      <c r="P42" s="511">
        <f t="shared" si="1"/>
        <v>0.043</v>
      </c>
      <c r="Q42" s="569"/>
    </row>
    <row r="43" spans="1:17" ht="15.75" customHeight="1">
      <c r="A43" s="476">
        <v>30</v>
      </c>
      <c r="B43" s="420" t="s">
        <v>111</v>
      </c>
      <c r="C43" s="482">
        <v>4864935</v>
      </c>
      <c r="D43" s="46" t="s">
        <v>12</v>
      </c>
      <c r="E43" s="47" t="s">
        <v>354</v>
      </c>
      <c r="F43" s="491">
        <v>-1000</v>
      </c>
      <c r="G43" s="436">
        <v>975529</v>
      </c>
      <c r="H43" s="437">
        <v>976452</v>
      </c>
      <c r="I43" s="511">
        <f t="shared" si="4"/>
        <v>-923</v>
      </c>
      <c r="J43" s="511">
        <f t="shared" si="2"/>
        <v>923000</v>
      </c>
      <c r="K43" s="511">
        <f t="shared" si="0"/>
        <v>0.923</v>
      </c>
      <c r="L43" s="436">
        <v>992237</v>
      </c>
      <c r="M43" s="437">
        <v>992295</v>
      </c>
      <c r="N43" s="511">
        <f t="shared" si="5"/>
        <v>-58</v>
      </c>
      <c r="O43" s="511">
        <f t="shared" si="3"/>
        <v>58000</v>
      </c>
      <c r="P43" s="511">
        <f t="shared" si="1"/>
        <v>0.058</v>
      </c>
      <c r="Q43" s="227"/>
    </row>
    <row r="44" spans="1:17" ht="15.75" customHeight="1">
      <c r="A44" s="476"/>
      <c r="B44" s="479" t="s">
        <v>44</v>
      </c>
      <c r="C44" s="482"/>
      <c r="D44" s="46"/>
      <c r="E44" s="46"/>
      <c r="F44" s="491"/>
      <c r="G44" s="436"/>
      <c r="H44" s="437"/>
      <c r="I44" s="511"/>
      <c r="J44" s="511"/>
      <c r="K44" s="511"/>
      <c r="L44" s="512"/>
      <c r="M44" s="511"/>
      <c r="N44" s="511"/>
      <c r="O44" s="511"/>
      <c r="P44" s="511"/>
      <c r="Q44" s="181"/>
    </row>
    <row r="45" spans="1:17" ht="15.75" customHeight="1">
      <c r="A45" s="476"/>
      <c r="B45" s="478" t="s">
        <v>18</v>
      </c>
      <c r="C45" s="482"/>
      <c r="D45" s="50"/>
      <c r="E45" s="50"/>
      <c r="F45" s="491"/>
      <c r="G45" s="436"/>
      <c r="H45" s="437"/>
      <c r="I45" s="511"/>
      <c r="J45" s="511"/>
      <c r="K45" s="511"/>
      <c r="L45" s="512"/>
      <c r="M45" s="511"/>
      <c r="N45" s="511"/>
      <c r="O45" s="511"/>
      <c r="P45" s="511"/>
      <c r="Q45" s="181"/>
    </row>
    <row r="46" spans="1:17" ht="15.75" customHeight="1">
      <c r="A46" s="476">
        <v>31</v>
      </c>
      <c r="B46" s="477" t="s">
        <v>19</v>
      </c>
      <c r="C46" s="482">
        <v>4864808</v>
      </c>
      <c r="D46" s="46" t="s">
        <v>12</v>
      </c>
      <c r="E46" s="47" t="s">
        <v>354</v>
      </c>
      <c r="F46" s="491">
        <v>200</v>
      </c>
      <c r="G46" s="436">
        <v>3883</v>
      </c>
      <c r="H46" s="437">
        <v>4278</v>
      </c>
      <c r="I46" s="511">
        <f>G46-H46</f>
        <v>-395</v>
      </c>
      <c r="J46" s="511">
        <f>$F46*I46</f>
        <v>-79000</v>
      </c>
      <c r="K46" s="511">
        <f>J46/1000000</f>
        <v>-0.079</v>
      </c>
      <c r="L46" s="436">
        <v>11991</v>
      </c>
      <c r="M46" s="437">
        <v>11899</v>
      </c>
      <c r="N46" s="511">
        <f>L46-M46</f>
        <v>92</v>
      </c>
      <c r="O46" s="511">
        <f>$F46*N46</f>
        <v>18400</v>
      </c>
      <c r="P46" s="511">
        <f>O46/1000000</f>
        <v>0.0184</v>
      </c>
      <c r="Q46" s="568"/>
    </row>
    <row r="47" spans="1:17" ht="15.75" customHeight="1">
      <c r="A47" s="476">
        <v>32</v>
      </c>
      <c r="B47" s="477" t="s">
        <v>20</v>
      </c>
      <c r="C47" s="482">
        <v>4864841</v>
      </c>
      <c r="D47" s="46" t="s">
        <v>12</v>
      </c>
      <c r="E47" s="47" t="s">
        <v>354</v>
      </c>
      <c r="F47" s="491">
        <v>1000</v>
      </c>
      <c r="G47" s="436">
        <v>15802</v>
      </c>
      <c r="H47" s="437">
        <v>15698</v>
      </c>
      <c r="I47" s="511">
        <f t="shared" si="4"/>
        <v>104</v>
      </c>
      <c r="J47" s="511">
        <f t="shared" si="2"/>
        <v>104000</v>
      </c>
      <c r="K47" s="511">
        <f t="shared" si="0"/>
        <v>0.104</v>
      </c>
      <c r="L47" s="436">
        <v>31730</v>
      </c>
      <c r="M47" s="437">
        <v>31691</v>
      </c>
      <c r="N47" s="511">
        <f t="shared" si="5"/>
        <v>39</v>
      </c>
      <c r="O47" s="511">
        <f t="shared" si="3"/>
        <v>39000</v>
      </c>
      <c r="P47" s="511">
        <f t="shared" si="1"/>
        <v>0.039</v>
      </c>
      <c r="Q47" s="181"/>
    </row>
    <row r="48" spans="1:17" ht="15.75" customHeight="1">
      <c r="A48" s="476"/>
      <c r="B48" s="479" t="s">
        <v>121</v>
      </c>
      <c r="C48" s="482"/>
      <c r="D48" s="46"/>
      <c r="E48" s="46"/>
      <c r="F48" s="491"/>
      <c r="G48" s="436"/>
      <c r="H48" s="437"/>
      <c r="I48" s="511"/>
      <c r="J48" s="511"/>
      <c r="K48" s="511"/>
      <c r="L48" s="512"/>
      <c r="M48" s="511"/>
      <c r="N48" s="511"/>
      <c r="O48" s="511"/>
      <c r="P48" s="511"/>
      <c r="Q48" s="181"/>
    </row>
    <row r="49" spans="1:17" ht="15.75" customHeight="1">
      <c r="A49" s="476">
        <v>33</v>
      </c>
      <c r="B49" s="477" t="s">
        <v>122</v>
      </c>
      <c r="C49" s="482">
        <v>4865134</v>
      </c>
      <c r="D49" s="46" t="s">
        <v>12</v>
      </c>
      <c r="E49" s="47" t="s">
        <v>354</v>
      </c>
      <c r="F49" s="491">
        <v>100</v>
      </c>
      <c r="G49" s="436">
        <v>105987</v>
      </c>
      <c r="H49" s="437">
        <v>107106</v>
      </c>
      <c r="I49" s="511">
        <f t="shared" si="4"/>
        <v>-1119</v>
      </c>
      <c r="J49" s="511">
        <f t="shared" si="2"/>
        <v>-111900</v>
      </c>
      <c r="K49" s="511">
        <f t="shared" si="0"/>
        <v>-0.1119</v>
      </c>
      <c r="L49" s="436">
        <v>1617</v>
      </c>
      <c r="M49" s="437">
        <v>1617</v>
      </c>
      <c r="N49" s="511">
        <f t="shared" si="5"/>
        <v>0</v>
      </c>
      <c r="O49" s="511">
        <f t="shared" si="3"/>
        <v>0</v>
      </c>
      <c r="P49" s="511">
        <f t="shared" si="1"/>
        <v>0</v>
      </c>
      <c r="Q49" s="181"/>
    </row>
    <row r="50" spans="1:17" ht="15.75" customHeight="1" thickBot="1">
      <c r="A50" s="480">
        <v>34</v>
      </c>
      <c r="B50" s="421" t="s">
        <v>123</v>
      </c>
      <c r="C50" s="483">
        <v>4865135</v>
      </c>
      <c r="D50" s="55" t="s">
        <v>12</v>
      </c>
      <c r="E50" s="53" t="s">
        <v>354</v>
      </c>
      <c r="F50" s="493">
        <v>100</v>
      </c>
      <c r="G50" s="441">
        <v>124016</v>
      </c>
      <c r="H50" s="442">
        <v>116381</v>
      </c>
      <c r="I50" s="513">
        <f t="shared" si="4"/>
        <v>7635</v>
      </c>
      <c r="J50" s="513">
        <f t="shared" si="2"/>
        <v>763500</v>
      </c>
      <c r="K50" s="513">
        <f t="shared" si="0"/>
        <v>0.7635</v>
      </c>
      <c r="L50" s="441">
        <v>2383</v>
      </c>
      <c r="M50" s="442">
        <v>2383</v>
      </c>
      <c r="N50" s="513">
        <f t="shared" si="5"/>
        <v>0</v>
      </c>
      <c r="O50" s="513">
        <f t="shared" si="3"/>
        <v>0</v>
      </c>
      <c r="P50" s="513">
        <f t="shared" si="1"/>
        <v>0</v>
      </c>
      <c r="Q50" s="182"/>
    </row>
    <row r="51" spans="6:16" ht="15.75" thickTop="1">
      <c r="F51" s="241"/>
      <c r="I51" s="18"/>
      <c r="J51" s="18"/>
      <c r="K51" s="18"/>
      <c r="N51" s="18"/>
      <c r="O51" s="18"/>
      <c r="P51" s="18"/>
    </row>
    <row r="52" spans="2:16" ht="16.5">
      <c r="B52" s="17" t="s">
        <v>142</v>
      </c>
      <c r="F52" s="241"/>
      <c r="I52" s="18"/>
      <c r="J52" s="18"/>
      <c r="K52" s="519">
        <f>SUM(K8:K50)-K32</f>
        <v>0.9085000000000002</v>
      </c>
      <c r="N52" s="18"/>
      <c r="O52" s="18"/>
      <c r="P52" s="519">
        <f>SUM(P8:P50)-P32</f>
        <v>-5.619900000000001</v>
      </c>
    </row>
    <row r="53" spans="2:16" ht="9" customHeight="1">
      <c r="B53" s="17"/>
      <c r="F53" s="241"/>
      <c r="I53" s="18"/>
      <c r="J53" s="18"/>
      <c r="K53" s="33"/>
      <c r="N53" s="18"/>
      <c r="O53" s="18"/>
      <c r="P53" s="33"/>
    </row>
    <row r="54" spans="2:16" ht="16.5">
      <c r="B54" s="17" t="s">
        <v>143</v>
      </c>
      <c r="F54" s="241"/>
      <c r="I54" s="18"/>
      <c r="J54" s="18"/>
      <c r="K54" s="519">
        <f>SUM(K52:K53)</f>
        <v>0.9085000000000002</v>
      </c>
      <c r="N54" s="18"/>
      <c r="O54" s="18"/>
      <c r="P54" s="519">
        <f>SUM(P52:P53)</f>
        <v>-5.619900000000001</v>
      </c>
    </row>
    <row r="55" ht="15">
      <c r="F55" s="241"/>
    </row>
    <row r="56" spans="6:17" ht="15">
      <c r="F56" s="241"/>
      <c r="Q56" s="308" t="str">
        <f>NDPL!$Q$1</f>
        <v>APRIL-2014</v>
      </c>
    </row>
    <row r="57" ht="15">
      <c r="F57" s="241"/>
    </row>
    <row r="58" spans="6:17" ht="15">
      <c r="F58" s="241"/>
      <c r="Q58" s="308"/>
    </row>
    <row r="59" spans="1:16" ht="18.75" thickBot="1">
      <c r="A59" s="108" t="s">
        <v>253</v>
      </c>
      <c r="F59" s="241"/>
      <c r="G59" s="7"/>
      <c r="H59" s="7"/>
      <c r="I59" s="56" t="s">
        <v>7</v>
      </c>
      <c r="J59" s="19"/>
      <c r="K59" s="19"/>
      <c r="L59" s="19"/>
      <c r="M59" s="19"/>
      <c r="N59" s="56" t="s">
        <v>407</v>
      </c>
      <c r="O59" s="19"/>
      <c r="P59" s="19"/>
    </row>
    <row r="60" spans="1:17" ht="39.75" thickBot="1" thickTop="1">
      <c r="A60" s="41" t="s">
        <v>8</v>
      </c>
      <c r="B60" s="38" t="s">
        <v>9</v>
      </c>
      <c r="C60" s="39" t="s">
        <v>1</v>
      </c>
      <c r="D60" s="39" t="s">
        <v>2</v>
      </c>
      <c r="E60" s="39" t="s">
        <v>3</v>
      </c>
      <c r="F60" s="39" t="s">
        <v>10</v>
      </c>
      <c r="G60" s="41" t="str">
        <f>NDPL!G5</f>
        <v>FINAL READING 01/05/2014</v>
      </c>
      <c r="H60" s="39" t="str">
        <f>NDPL!H5</f>
        <v>INTIAL READING 01/04/2014</v>
      </c>
      <c r="I60" s="39" t="s">
        <v>4</v>
      </c>
      <c r="J60" s="39" t="s">
        <v>5</v>
      </c>
      <c r="K60" s="39" t="s">
        <v>6</v>
      </c>
      <c r="L60" s="41" t="str">
        <f>NDPL!G5</f>
        <v>FINAL READING 01/05/2014</v>
      </c>
      <c r="M60" s="39" t="str">
        <f>NDPL!H5</f>
        <v>INTIAL READING 01/04/2014</v>
      </c>
      <c r="N60" s="39" t="s">
        <v>4</v>
      </c>
      <c r="O60" s="39" t="s">
        <v>5</v>
      </c>
      <c r="P60" s="39" t="s">
        <v>6</v>
      </c>
      <c r="Q60" s="40" t="s">
        <v>317</v>
      </c>
    </row>
    <row r="61" spans="1:16" ht="17.25" thickBot="1" thickTop="1">
      <c r="A61" s="20"/>
      <c r="B61" s="109"/>
      <c r="C61" s="20"/>
      <c r="D61" s="20"/>
      <c r="E61" s="20"/>
      <c r="F61" s="422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ht="15.75" customHeight="1" thickTop="1">
      <c r="A62" s="474"/>
      <c r="B62" s="475" t="s">
        <v>128</v>
      </c>
      <c r="C62" s="42"/>
      <c r="D62" s="42"/>
      <c r="E62" s="42"/>
      <c r="F62" s="423"/>
      <c r="G62" s="34"/>
      <c r="H62" s="25"/>
      <c r="I62" s="25"/>
      <c r="J62" s="25"/>
      <c r="K62" s="25"/>
      <c r="L62" s="34"/>
      <c r="M62" s="25"/>
      <c r="N62" s="25"/>
      <c r="O62" s="25"/>
      <c r="P62" s="25"/>
      <c r="Q62" s="180"/>
    </row>
    <row r="63" spans="1:17" ht="15.75" customHeight="1">
      <c r="A63" s="476">
        <v>1</v>
      </c>
      <c r="B63" s="477" t="s">
        <v>15</v>
      </c>
      <c r="C63" s="482">
        <v>4864968</v>
      </c>
      <c r="D63" s="46" t="s">
        <v>12</v>
      </c>
      <c r="E63" s="47" t="s">
        <v>354</v>
      </c>
      <c r="F63" s="491">
        <v>-1000</v>
      </c>
      <c r="G63" s="436">
        <v>991495</v>
      </c>
      <c r="H63" s="437">
        <v>991697</v>
      </c>
      <c r="I63" s="437">
        <f>G63-H63</f>
        <v>-202</v>
      </c>
      <c r="J63" s="437">
        <f>$F63*I63</f>
        <v>202000</v>
      </c>
      <c r="K63" s="437">
        <f>J63/1000000</f>
        <v>0.202</v>
      </c>
      <c r="L63" s="436">
        <v>916845</v>
      </c>
      <c r="M63" s="437">
        <v>917632</v>
      </c>
      <c r="N63" s="437">
        <f>L63-M63</f>
        <v>-787</v>
      </c>
      <c r="O63" s="437">
        <f>$F63*N63</f>
        <v>787000</v>
      </c>
      <c r="P63" s="437">
        <f>O63/1000000</f>
        <v>0.787</v>
      </c>
      <c r="Q63" s="181"/>
    </row>
    <row r="64" spans="1:17" ht="15.75" customHeight="1">
      <c r="A64" s="476">
        <v>2</v>
      </c>
      <c r="B64" s="477" t="s">
        <v>16</v>
      </c>
      <c r="C64" s="482">
        <v>4864980</v>
      </c>
      <c r="D64" s="46" t="s">
        <v>12</v>
      </c>
      <c r="E64" s="47" t="s">
        <v>354</v>
      </c>
      <c r="F64" s="491">
        <v>-1000</v>
      </c>
      <c r="G64" s="436">
        <v>12377</v>
      </c>
      <c r="H64" s="437">
        <v>12493</v>
      </c>
      <c r="I64" s="437">
        <f>G64-H64</f>
        <v>-116</v>
      </c>
      <c r="J64" s="437">
        <f>$F64*I64</f>
        <v>116000</v>
      </c>
      <c r="K64" s="437">
        <f>J64/1000000</f>
        <v>0.116</v>
      </c>
      <c r="L64" s="436">
        <v>936600</v>
      </c>
      <c r="M64" s="437">
        <v>937367</v>
      </c>
      <c r="N64" s="437">
        <f>L64-M64</f>
        <v>-767</v>
      </c>
      <c r="O64" s="437">
        <f>$F64*N64</f>
        <v>767000</v>
      </c>
      <c r="P64" s="437">
        <f>O64/1000000</f>
        <v>0.767</v>
      </c>
      <c r="Q64" s="181"/>
    </row>
    <row r="65" spans="1:17" ht="15">
      <c r="A65" s="476">
        <v>3</v>
      </c>
      <c r="B65" s="477" t="s">
        <v>17</v>
      </c>
      <c r="C65" s="482">
        <v>5128436</v>
      </c>
      <c r="D65" s="46" t="s">
        <v>12</v>
      </c>
      <c r="E65" s="47" t="s">
        <v>354</v>
      </c>
      <c r="F65" s="491">
        <v>-1000</v>
      </c>
      <c r="G65" s="436">
        <v>992630</v>
      </c>
      <c r="H65" s="437">
        <v>992909</v>
      </c>
      <c r="I65" s="437">
        <f>G65-H65</f>
        <v>-279</v>
      </c>
      <c r="J65" s="437">
        <f>$F65*I65</f>
        <v>279000</v>
      </c>
      <c r="K65" s="437">
        <f>J65/1000000</f>
        <v>0.279</v>
      </c>
      <c r="L65" s="436">
        <v>981122</v>
      </c>
      <c r="M65" s="437">
        <v>981723</v>
      </c>
      <c r="N65" s="437">
        <f>L65-M65</f>
        <v>-601</v>
      </c>
      <c r="O65" s="437">
        <f>$F65*N65</f>
        <v>601000</v>
      </c>
      <c r="P65" s="437">
        <f>O65/1000000</f>
        <v>0.601</v>
      </c>
      <c r="Q65" s="710"/>
    </row>
    <row r="66" spans="1:17" ht="15.75" customHeight="1">
      <c r="A66" s="476"/>
      <c r="B66" s="478" t="s">
        <v>129</v>
      </c>
      <c r="C66" s="482"/>
      <c r="D66" s="50"/>
      <c r="E66" s="50"/>
      <c r="F66" s="491"/>
      <c r="G66" s="436"/>
      <c r="H66" s="437"/>
      <c r="I66" s="514"/>
      <c r="J66" s="514"/>
      <c r="K66" s="514"/>
      <c r="L66" s="436"/>
      <c r="M66" s="514"/>
      <c r="N66" s="514"/>
      <c r="O66" s="514"/>
      <c r="P66" s="514"/>
      <c r="Q66" s="181"/>
    </row>
    <row r="67" spans="1:17" ht="15.75" customHeight="1">
      <c r="A67" s="476">
        <v>4</v>
      </c>
      <c r="B67" s="477" t="s">
        <v>130</v>
      </c>
      <c r="C67" s="482">
        <v>4864915</v>
      </c>
      <c r="D67" s="46" t="s">
        <v>12</v>
      </c>
      <c r="E67" s="47" t="s">
        <v>354</v>
      </c>
      <c r="F67" s="491">
        <v>-1000</v>
      </c>
      <c r="G67" s="436">
        <v>901505</v>
      </c>
      <c r="H67" s="437">
        <v>904934</v>
      </c>
      <c r="I67" s="514">
        <f aca="true" t="shared" si="6" ref="I67:I72">G67-H67</f>
        <v>-3429</v>
      </c>
      <c r="J67" s="514">
        <f aca="true" t="shared" si="7" ref="J67:J72">$F67*I67</f>
        <v>3429000</v>
      </c>
      <c r="K67" s="514">
        <f aca="true" t="shared" si="8" ref="K67:K72">J67/1000000</f>
        <v>3.429</v>
      </c>
      <c r="L67" s="436">
        <v>992033</v>
      </c>
      <c r="M67" s="437">
        <v>992037</v>
      </c>
      <c r="N67" s="514">
        <f aca="true" t="shared" si="9" ref="N67:N72">L67-M67</f>
        <v>-4</v>
      </c>
      <c r="O67" s="514">
        <f aca="true" t="shared" si="10" ref="O67:O72">$F67*N67</f>
        <v>4000</v>
      </c>
      <c r="P67" s="514">
        <f aca="true" t="shared" si="11" ref="P67:P72">O67/1000000</f>
        <v>0.004</v>
      </c>
      <c r="Q67" s="181"/>
    </row>
    <row r="68" spans="1:17" ht="15.75" customHeight="1">
      <c r="A68" s="476">
        <v>5</v>
      </c>
      <c r="B68" s="477" t="s">
        <v>131</v>
      </c>
      <c r="C68" s="482">
        <v>4864993</v>
      </c>
      <c r="D68" s="46" t="s">
        <v>12</v>
      </c>
      <c r="E68" s="47" t="s">
        <v>354</v>
      </c>
      <c r="F68" s="491">
        <v>-1000</v>
      </c>
      <c r="G68" s="436">
        <v>890019</v>
      </c>
      <c r="H68" s="437">
        <v>893984</v>
      </c>
      <c r="I68" s="514">
        <f t="shared" si="6"/>
        <v>-3965</v>
      </c>
      <c r="J68" s="514">
        <f t="shared" si="7"/>
        <v>3965000</v>
      </c>
      <c r="K68" s="514">
        <f t="shared" si="8"/>
        <v>3.965</v>
      </c>
      <c r="L68" s="436">
        <v>990453</v>
      </c>
      <c r="M68" s="437">
        <v>990458</v>
      </c>
      <c r="N68" s="514">
        <f t="shared" si="9"/>
        <v>-5</v>
      </c>
      <c r="O68" s="514">
        <f t="shared" si="10"/>
        <v>5000</v>
      </c>
      <c r="P68" s="514">
        <f t="shared" si="11"/>
        <v>0.005</v>
      </c>
      <c r="Q68" s="181"/>
    </row>
    <row r="69" spans="1:17" ht="15.75" customHeight="1">
      <c r="A69" s="476">
        <v>6</v>
      </c>
      <c r="B69" s="477" t="s">
        <v>132</v>
      </c>
      <c r="C69" s="482">
        <v>4864914</v>
      </c>
      <c r="D69" s="46" t="s">
        <v>12</v>
      </c>
      <c r="E69" s="47" t="s">
        <v>354</v>
      </c>
      <c r="F69" s="491">
        <v>-1000</v>
      </c>
      <c r="G69" s="439">
        <v>4638</v>
      </c>
      <c r="H69" s="440">
        <v>4636</v>
      </c>
      <c r="I69" s="516">
        <f t="shared" si="6"/>
        <v>2</v>
      </c>
      <c r="J69" s="516">
        <f t="shared" si="7"/>
        <v>-2000</v>
      </c>
      <c r="K69" s="516">
        <f t="shared" si="8"/>
        <v>-0.002</v>
      </c>
      <c r="L69" s="439">
        <v>992385</v>
      </c>
      <c r="M69" s="440">
        <v>992161</v>
      </c>
      <c r="N69" s="516">
        <f t="shared" si="9"/>
        <v>224</v>
      </c>
      <c r="O69" s="516">
        <f t="shared" si="10"/>
        <v>-224000</v>
      </c>
      <c r="P69" s="516">
        <f t="shared" si="11"/>
        <v>-0.224</v>
      </c>
      <c r="Q69" s="735"/>
    </row>
    <row r="70" spans="1:17" s="759" customFormat="1" ht="15.75" customHeight="1">
      <c r="A70" s="476">
        <v>7</v>
      </c>
      <c r="B70" s="477" t="s">
        <v>133</v>
      </c>
      <c r="C70" s="482">
        <v>4865167</v>
      </c>
      <c r="D70" s="46" t="s">
        <v>12</v>
      </c>
      <c r="E70" s="47" t="s">
        <v>354</v>
      </c>
      <c r="F70" s="491">
        <v>-1000</v>
      </c>
      <c r="G70" s="349">
        <v>1655</v>
      </c>
      <c r="H70" s="349">
        <v>1655</v>
      </c>
      <c r="I70" s="516">
        <f t="shared" si="6"/>
        <v>0</v>
      </c>
      <c r="J70" s="516">
        <f t="shared" si="7"/>
        <v>0</v>
      </c>
      <c r="K70" s="516">
        <f t="shared" si="8"/>
        <v>0</v>
      </c>
      <c r="L70" s="349">
        <v>980809</v>
      </c>
      <c r="M70" s="349">
        <v>980809</v>
      </c>
      <c r="N70" s="516">
        <f t="shared" si="9"/>
        <v>0</v>
      </c>
      <c r="O70" s="516">
        <f t="shared" si="10"/>
        <v>0</v>
      </c>
      <c r="P70" s="516">
        <f t="shared" si="11"/>
        <v>0</v>
      </c>
      <c r="Q70" s="735"/>
    </row>
    <row r="71" spans="1:17" s="90" customFormat="1" ht="15">
      <c r="A71" s="570">
        <v>8</v>
      </c>
      <c r="B71" s="688" t="s">
        <v>134</v>
      </c>
      <c r="C71" s="689">
        <v>4864893</v>
      </c>
      <c r="D71" s="75" t="s">
        <v>12</v>
      </c>
      <c r="E71" s="76" t="s">
        <v>354</v>
      </c>
      <c r="F71" s="571">
        <v>-2000</v>
      </c>
      <c r="G71" s="439">
        <v>999801</v>
      </c>
      <c r="H71" s="440">
        <v>999797</v>
      </c>
      <c r="I71" s="516">
        <f>G71-H71</f>
        <v>4</v>
      </c>
      <c r="J71" s="516">
        <f t="shared" si="7"/>
        <v>-8000</v>
      </c>
      <c r="K71" s="516">
        <f t="shared" si="8"/>
        <v>-0.008</v>
      </c>
      <c r="L71" s="439">
        <v>985094</v>
      </c>
      <c r="M71" s="440">
        <v>985421</v>
      </c>
      <c r="N71" s="516">
        <f>L71-M71</f>
        <v>-327</v>
      </c>
      <c r="O71" s="516">
        <f t="shared" si="10"/>
        <v>654000</v>
      </c>
      <c r="P71" s="516">
        <f t="shared" si="11"/>
        <v>0.654</v>
      </c>
      <c r="Q71" s="763"/>
    </row>
    <row r="72" spans="1:17" ht="15.75" customHeight="1">
      <c r="A72" s="476">
        <v>9</v>
      </c>
      <c r="B72" s="477" t="s">
        <v>135</v>
      </c>
      <c r="C72" s="482">
        <v>4864918</v>
      </c>
      <c r="D72" s="46" t="s">
        <v>12</v>
      </c>
      <c r="E72" s="47" t="s">
        <v>354</v>
      </c>
      <c r="F72" s="491">
        <v>-1000</v>
      </c>
      <c r="G72" s="439">
        <v>999467</v>
      </c>
      <c r="H72" s="440">
        <v>999467</v>
      </c>
      <c r="I72" s="516">
        <f t="shared" si="6"/>
        <v>0</v>
      </c>
      <c r="J72" s="516">
        <f t="shared" si="7"/>
        <v>0</v>
      </c>
      <c r="K72" s="516">
        <f t="shared" si="8"/>
        <v>0</v>
      </c>
      <c r="L72" s="439">
        <v>962930</v>
      </c>
      <c r="M72" s="440">
        <v>963166</v>
      </c>
      <c r="N72" s="516">
        <f t="shared" si="9"/>
        <v>-236</v>
      </c>
      <c r="O72" s="516">
        <f t="shared" si="10"/>
        <v>236000</v>
      </c>
      <c r="P72" s="516">
        <f t="shared" si="11"/>
        <v>0.236</v>
      </c>
      <c r="Q72" s="764"/>
    </row>
    <row r="73" spans="1:17" ht="15.75" customHeight="1">
      <c r="A73" s="476"/>
      <c r="B73" s="479" t="s">
        <v>136</v>
      </c>
      <c r="C73" s="482"/>
      <c r="D73" s="46"/>
      <c r="E73" s="46"/>
      <c r="F73" s="491"/>
      <c r="G73" s="439"/>
      <c r="H73" s="440"/>
      <c r="I73" s="516"/>
      <c r="J73" s="516"/>
      <c r="K73" s="516"/>
      <c r="L73" s="439"/>
      <c r="M73" s="516"/>
      <c r="N73" s="516"/>
      <c r="O73" s="516"/>
      <c r="P73" s="516"/>
      <c r="Q73" s="735"/>
    </row>
    <row r="74" spans="1:17" ht="15.75" customHeight="1">
      <c r="A74" s="476">
        <v>10</v>
      </c>
      <c r="B74" s="477" t="s">
        <v>137</v>
      </c>
      <c r="C74" s="482">
        <v>4864916</v>
      </c>
      <c r="D74" s="46" t="s">
        <v>12</v>
      </c>
      <c r="E74" s="47" t="s">
        <v>354</v>
      </c>
      <c r="F74" s="491">
        <v>-1000</v>
      </c>
      <c r="G74" s="439">
        <v>998553</v>
      </c>
      <c r="H74" s="440">
        <v>1000097</v>
      </c>
      <c r="I74" s="516">
        <f>G74-H74</f>
        <v>-1544</v>
      </c>
      <c r="J74" s="516">
        <f>$F74*I74</f>
        <v>1544000</v>
      </c>
      <c r="K74" s="516">
        <f>J74/1000000</f>
        <v>1.544</v>
      </c>
      <c r="L74" s="439">
        <v>913314</v>
      </c>
      <c r="M74" s="440">
        <v>914392</v>
      </c>
      <c r="N74" s="516">
        <f>L74-M74</f>
        <v>-1078</v>
      </c>
      <c r="O74" s="516">
        <f>$F74*N74</f>
        <v>1078000</v>
      </c>
      <c r="P74" s="516">
        <f>O74/1000000</f>
        <v>1.078</v>
      </c>
      <c r="Q74" s="735"/>
    </row>
    <row r="75" spans="1:17" ht="15.75" customHeight="1">
      <c r="A75" s="476">
        <v>11</v>
      </c>
      <c r="B75" s="477" t="s">
        <v>138</v>
      </c>
      <c r="C75" s="482">
        <v>4864917</v>
      </c>
      <c r="D75" s="46" t="s">
        <v>12</v>
      </c>
      <c r="E75" s="47" t="s">
        <v>354</v>
      </c>
      <c r="F75" s="491">
        <v>-1000</v>
      </c>
      <c r="G75" s="439">
        <v>962166</v>
      </c>
      <c r="H75" s="440">
        <v>961878</v>
      </c>
      <c r="I75" s="516">
        <f>G75-H75</f>
        <v>288</v>
      </c>
      <c r="J75" s="516">
        <f>$F75*I75</f>
        <v>-288000</v>
      </c>
      <c r="K75" s="516">
        <f>J75/1000000</f>
        <v>-0.288</v>
      </c>
      <c r="L75" s="439">
        <v>870251</v>
      </c>
      <c r="M75" s="440">
        <v>870704</v>
      </c>
      <c r="N75" s="516">
        <f>L75-M75</f>
        <v>-453</v>
      </c>
      <c r="O75" s="516">
        <f>$F75*N75</f>
        <v>453000</v>
      </c>
      <c r="P75" s="516">
        <f>O75/1000000</f>
        <v>0.453</v>
      </c>
      <c r="Q75" s="735"/>
    </row>
    <row r="76" spans="1:17" ht="15.75" customHeight="1">
      <c r="A76" s="476"/>
      <c r="B76" s="478" t="s">
        <v>139</v>
      </c>
      <c r="C76" s="482"/>
      <c r="D76" s="50"/>
      <c r="E76" s="50"/>
      <c r="F76" s="491"/>
      <c r="G76" s="439"/>
      <c r="H76" s="440"/>
      <c r="I76" s="516"/>
      <c r="J76" s="516"/>
      <c r="K76" s="516"/>
      <c r="L76" s="439"/>
      <c r="M76" s="516"/>
      <c r="N76" s="516"/>
      <c r="O76" s="516"/>
      <c r="P76" s="516"/>
      <c r="Q76" s="735"/>
    </row>
    <row r="77" spans="1:17" s="759" customFormat="1" ht="19.5" customHeight="1">
      <c r="A77" s="476">
        <v>12</v>
      </c>
      <c r="B77" s="477" t="s">
        <v>140</v>
      </c>
      <c r="C77" s="482">
        <v>4865053</v>
      </c>
      <c r="D77" s="46" t="s">
        <v>12</v>
      </c>
      <c r="E77" s="47" t="s">
        <v>354</v>
      </c>
      <c r="F77" s="491">
        <v>-1000</v>
      </c>
      <c r="G77" s="439">
        <v>20364</v>
      </c>
      <c r="H77" s="440">
        <v>20742</v>
      </c>
      <c r="I77" s="516">
        <f>G77-H77</f>
        <v>-378</v>
      </c>
      <c r="J77" s="516">
        <f>$F77*I77</f>
        <v>378000</v>
      </c>
      <c r="K77" s="516">
        <f>J77/1000000</f>
        <v>0.378</v>
      </c>
      <c r="L77" s="439">
        <v>34046</v>
      </c>
      <c r="M77" s="440">
        <v>34069</v>
      </c>
      <c r="N77" s="516">
        <f>L77-M77</f>
        <v>-23</v>
      </c>
      <c r="O77" s="516">
        <f>$F77*N77</f>
        <v>23000</v>
      </c>
      <c r="P77" s="516">
        <f>O77/1000000</f>
        <v>0.023</v>
      </c>
      <c r="Q77" s="765"/>
    </row>
    <row r="78" spans="1:17" s="759" customFormat="1" ht="19.5" customHeight="1">
      <c r="A78" s="476">
        <v>13</v>
      </c>
      <c r="B78" s="477" t="s">
        <v>141</v>
      </c>
      <c r="C78" s="482">
        <v>4864986</v>
      </c>
      <c r="D78" s="46" t="s">
        <v>12</v>
      </c>
      <c r="E78" s="47" t="s">
        <v>354</v>
      </c>
      <c r="F78" s="491">
        <v>-1000</v>
      </c>
      <c r="G78" s="439">
        <v>21941</v>
      </c>
      <c r="H78" s="349">
        <v>21860</v>
      </c>
      <c r="I78" s="440">
        <f>G78-H78</f>
        <v>81</v>
      </c>
      <c r="J78" s="440">
        <f>$F78*I78</f>
        <v>-81000</v>
      </c>
      <c r="K78" s="440">
        <f>J78/1000000</f>
        <v>-0.081</v>
      </c>
      <c r="L78" s="439">
        <v>43721</v>
      </c>
      <c r="M78" s="349">
        <v>43763</v>
      </c>
      <c r="N78" s="440">
        <f>L78-M78</f>
        <v>-42</v>
      </c>
      <c r="O78" s="440">
        <f>$F78*N78</f>
        <v>42000</v>
      </c>
      <c r="P78" s="440">
        <f>O78/1000000</f>
        <v>0.042</v>
      </c>
      <c r="Q78" s="765"/>
    </row>
    <row r="79" spans="1:17" ht="14.25" customHeight="1">
      <c r="A79" s="476"/>
      <c r="B79" s="479" t="s">
        <v>146</v>
      </c>
      <c r="C79" s="482"/>
      <c r="D79" s="46"/>
      <c r="E79" s="46"/>
      <c r="F79" s="491"/>
      <c r="G79" s="515"/>
      <c r="H79" s="440"/>
      <c r="I79" s="440"/>
      <c r="J79" s="440"/>
      <c r="K79" s="440"/>
      <c r="L79" s="515"/>
      <c r="M79" s="440"/>
      <c r="N79" s="440"/>
      <c r="O79" s="440"/>
      <c r="P79" s="440"/>
      <c r="Q79" s="735"/>
    </row>
    <row r="80" spans="1:17" ht="15.75" thickBot="1">
      <c r="A80" s="480">
        <v>14</v>
      </c>
      <c r="B80" s="481" t="s">
        <v>147</v>
      </c>
      <c r="C80" s="483">
        <v>4865087</v>
      </c>
      <c r="D80" s="110" t="s">
        <v>12</v>
      </c>
      <c r="E80" s="53" t="s">
        <v>354</v>
      </c>
      <c r="F80" s="483">
        <v>100</v>
      </c>
      <c r="G80" s="733">
        <v>0</v>
      </c>
      <c r="H80" s="734">
        <v>0</v>
      </c>
      <c r="I80" s="734">
        <f>G80-H80</f>
        <v>0</v>
      </c>
      <c r="J80" s="734">
        <f>$F80*I80</f>
        <v>0</v>
      </c>
      <c r="K80" s="734">
        <f>J80/1000000</f>
        <v>0</v>
      </c>
      <c r="L80" s="733">
        <v>0</v>
      </c>
      <c r="M80" s="734">
        <v>0</v>
      </c>
      <c r="N80" s="734">
        <f>L80-M80</f>
        <v>0</v>
      </c>
      <c r="O80" s="734">
        <f>$F80*N80</f>
        <v>0</v>
      </c>
      <c r="P80" s="734">
        <f>O80/1000000</f>
        <v>0</v>
      </c>
      <c r="Q80" s="766"/>
    </row>
    <row r="81" spans="1:17" ht="18.75" thickTop="1">
      <c r="A81" s="726"/>
      <c r="B81" s="378" t="s">
        <v>255</v>
      </c>
      <c r="C81" s="726"/>
      <c r="D81" s="726"/>
      <c r="E81" s="726"/>
      <c r="F81" s="767"/>
      <c r="G81" s="726"/>
      <c r="H81" s="726"/>
      <c r="I81" s="768"/>
      <c r="J81" s="768"/>
      <c r="K81" s="185">
        <f>SUM(K63:K79)</f>
        <v>9.534</v>
      </c>
      <c r="L81" s="128"/>
      <c r="M81" s="726"/>
      <c r="N81" s="768"/>
      <c r="O81" s="768"/>
      <c r="P81" s="185">
        <f>SUM(P63:P79)</f>
        <v>4.426</v>
      </c>
      <c r="Q81" s="726"/>
    </row>
    <row r="82" spans="2:16" ht="18">
      <c r="B82" s="378"/>
      <c r="F82" s="241"/>
      <c r="I82" s="18"/>
      <c r="J82" s="18"/>
      <c r="K82" s="21"/>
      <c r="L82" s="19"/>
      <c r="N82" s="18"/>
      <c r="O82" s="18"/>
      <c r="P82" s="380"/>
    </row>
    <row r="83" spans="2:16" ht="18">
      <c r="B83" s="378" t="s">
        <v>149</v>
      </c>
      <c r="F83" s="241"/>
      <c r="I83" s="18"/>
      <c r="J83" s="18"/>
      <c r="K83" s="473">
        <f>SUM(K81:K82)</f>
        <v>9.534</v>
      </c>
      <c r="L83" s="19"/>
      <c r="N83" s="18"/>
      <c r="O83" s="18"/>
      <c r="P83" s="473">
        <f>SUM(P81:P82)</f>
        <v>4.426</v>
      </c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6" ht="15">
      <c r="F85" s="241"/>
      <c r="I85" s="18"/>
      <c r="J85" s="18"/>
      <c r="K85" s="21"/>
      <c r="L85" s="19"/>
      <c r="N85" s="18"/>
      <c r="O85" s="18"/>
      <c r="P85" s="21"/>
    </row>
    <row r="86" spans="6:18" ht="15">
      <c r="F86" s="241"/>
      <c r="I86" s="18"/>
      <c r="J86" s="18"/>
      <c r="K86" s="21"/>
      <c r="L86" s="19"/>
      <c r="N86" s="18"/>
      <c r="O86" s="18"/>
      <c r="P86" s="21"/>
      <c r="Q86" s="308" t="str">
        <f>NDPL!Q1</f>
        <v>APRIL-2014</v>
      </c>
      <c r="R86" s="308"/>
    </row>
    <row r="87" spans="1:16" ht="18.75" thickBot="1">
      <c r="A87" s="395" t="s">
        <v>254</v>
      </c>
      <c r="F87" s="241"/>
      <c r="G87" s="7"/>
      <c r="H87" s="7"/>
      <c r="I87" s="56" t="s">
        <v>7</v>
      </c>
      <c r="J87" s="19"/>
      <c r="K87" s="19"/>
      <c r="L87" s="19"/>
      <c r="M87" s="19"/>
      <c r="N87" s="56" t="s">
        <v>407</v>
      </c>
      <c r="O87" s="19"/>
      <c r="P87" s="19"/>
    </row>
    <row r="88" spans="1:17" ht="48" customHeight="1" thickBot="1" thickTop="1">
      <c r="A88" s="41" t="s">
        <v>8</v>
      </c>
      <c r="B88" s="38" t="s">
        <v>9</v>
      </c>
      <c r="C88" s="39" t="s">
        <v>1</v>
      </c>
      <c r="D88" s="39" t="s">
        <v>2</v>
      </c>
      <c r="E88" s="39" t="s">
        <v>3</v>
      </c>
      <c r="F88" s="39" t="s">
        <v>10</v>
      </c>
      <c r="G88" s="41" t="str">
        <f>NDPL!G5</f>
        <v>FINAL READING 01/05/2014</v>
      </c>
      <c r="H88" s="39" t="str">
        <f>NDPL!H5</f>
        <v>INTIAL READING 01/04/2014</v>
      </c>
      <c r="I88" s="39" t="s">
        <v>4</v>
      </c>
      <c r="J88" s="39" t="s">
        <v>5</v>
      </c>
      <c r="K88" s="39" t="s">
        <v>6</v>
      </c>
      <c r="L88" s="41" t="str">
        <f>NDPL!G5</f>
        <v>FINAL READING 01/05/2014</v>
      </c>
      <c r="M88" s="39" t="str">
        <f>NDPL!H5</f>
        <v>INTIAL READING 01/04/2014</v>
      </c>
      <c r="N88" s="39" t="s">
        <v>4</v>
      </c>
      <c r="O88" s="39" t="s">
        <v>5</v>
      </c>
      <c r="P88" s="39" t="s">
        <v>6</v>
      </c>
      <c r="Q88" s="40" t="s">
        <v>317</v>
      </c>
    </row>
    <row r="89" spans="1:16" ht="17.25" thickBot="1" thickTop="1">
      <c r="A89" s="6"/>
      <c r="B89" s="49"/>
      <c r="C89" s="4"/>
      <c r="D89" s="4"/>
      <c r="E89" s="4"/>
      <c r="F89" s="424"/>
      <c r="G89" s="4"/>
      <c r="H89" s="4"/>
      <c r="I89" s="4"/>
      <c r="J89" s="4"/>
      <c r="K89" s="4"/>
      <c r="L89" s="20"/>
      <c r="M89" s="4"/>
      <c r="N89" s="4"/>
      <c r="O89" s="4"/>
      <c r="P89" s="4"/>
    </row>
    <row r="90" spans="1:17" ht="15.75" customHeight="1" thickTop="1">
      <c r="A90" s="474"/>
      <c r="B90" s="485" t="s">
        <v>34</v>
      </c>
      <c r="C90" s="486"/>
      <c r="D90" s="102"/>
      <c r="E90" s="111"/>
      <c r="F90" s="425"/>
      <c r="G90" s="37"/>
      <c r="H90" s="25"/>
      <c r="I90" s="26"/>
      <c r="J90" s="26"/>
      <c r="K90" s="26"/>
      <c r="L90" s="24"/>
      <c r="M90" s="25"/>
      <c r="N90" s="26"/>
      <c r="O90" s="26"/>
      <c r="P90" s="26"/>
      <c r="Q90" s="180"/>
    </row>
    <row r="91" spans="1:17" ht="15.75" customHeight="1">
      <c r="A91" s="476">
        <v>1</v>
      </c>
      <c r="B91" s="477" t="s">
        <v>35</v>
      </c>
      <c r="C91" s="482">
        <v>4864902</v>
      </c>
      <c r="D91" s="753" t="s">
        <v>12</v>
      </c>
      <c r="E91" s="754" t="s">
        <v>354</v>
      </c>
      <c r="F91" s="491">
        <v>-400</v>
      </c>
      <c r="G91" s="348">
        <v>1901</v>
      </c>
      <c r="H91" s="349">
        <v>1615</v>
      </c>
      <c r="I91" s="349">
        <f>G91-H91</f>
        <v>286</v>
      </c>
      <c r="J91" s="349">
        <f aca="true" t="shared" si="12" ref="J91:J102">$F91*I91</f>
        <v>-114400</v>
      </c>
      <c r="K91" s="349">
        <f aca="true" t="shared" si="13" ref="K91:K102">J91/1000000</f>
        <v>-0.1144</v>
      </c>
      <c r="L91" s="348">
        <v>47</v>
      </c>
      <c r="M91" s="349">
        <v>0</v>
      </c>
      <c r="N91" s="349">
        <f>L91-M91</f>
        <v>47</v>
      </c>
      <c r="O91" s="349">
        <f aca="true" t="shared" si="14" ref="O91:O102">$F91*N91</f>
        <v>-18800</v>
      </c>
      <c r="P91" s="349">
        <f aca="true" t="shared" si="15" ref="P91:P102">O91/1000000</f>
        <v>-0.0188</v>
      </c>
      <c r="Q91" s="752"/>
    </row>
    <row r="92" spans="1:17" ht="15.75" customHeight="1">
      <c r="A92" s="476">
        <v>2</v>
      </c>
      <c r="B92" s="477" t="s">
        <v>36</v>
      </c>
      <c r="C92" s="482">
        <v>5128405</v>
      </c>
      <c r="D92" s="46" t="s">
        <v>12</v>
      </c>
      <c r="E92" s="47" t="s">
        <v>354</v>
      </c>
      <c r="F92" s="491">
        <v>-500</v>
      </c>
      <c r="G92" s="436">
        <v>2588</v>
      </c>
      <c r="H92" s="437">
        <v>2525</v>
      </c>
      <c r="I92" s="349">
        <f aca="true" t="shared" si="16" ref="I92:I97">G92-H92</f>
        <v>63</v>
      </c>
      <c r="J92" s="349">
        <f t="shared" si="12"/>
        <v>-31500</v>
      </c>
      <c r="K92" s="349">
        <f t="shared" si="13"/>
        <v>-0.0315</v>
      </c>
      <c r="L92" s="436">
        <v>2319</v>
      </c>
      <c r="M92" s="437">
        <v>2062</v>
      </c>
      <c r="N92" s="437">
        <f aca="true" t="shared" si="17" ref="N92:N97">L92-M92</f>
        <v>257</v>
      </c>
      <c r="O92" s="437">
        <f t="shared" si="14"/>
        <v>-128500</v>
      </c>
      <c r="P92" s="437">
        <f t="shared" si="15"/>
        <v>-0.1285</v>
      </c>
      <c r="Q92" s="181"/>
    </row>
    <row r="93" spans="1:17" ht="15.75" customHeight="1">
      <c r="A93" s="476"/>
      <c r="B93" s="479" t="s">
        <v>385</v>
      </c>
      <c r="C93" s="482"/>
      <c r="D93" s="46"/>
      <c r="E93" s="47"/>
      <c r="F93" s="491"/>
      <c r="G93" s="517"/>
      <c r="H93" s="511"/>
      <c r="I93" s="511"/>
      <c r="J93" s="511"/>
      <c r="K93" s="511"/>
      <c r="L93" s="436"/>
      <c r="M93" s="437"/>
      <c r="N93" s="437"/>
      <c r="O93" s="437"/>
      <c r="P93" s="437"/>
      <c r="Q93" s="181"/>
    </row>
    <row r="94" spans="1:17" ht="15">
      <c r="A94" s="476">
        <v>3</v>
      </c>
      <c r="B94" s="420" t="s">
        <v>113</v>
      </c>
      <c r="C94" s="482">
        <v>4865136</v>
      </c>
      <c r="D94" s="50" t="s">
        <v>12</v>
      </c>
      <c r="E94" s="47" t="s">
        <v>354</v>
      </c>
      <c r="F94" s="491">
        <v>-200</v>
      </c>
      <c r="G94" s="436">
        <v>45699</v>
      </c>
      <c r="H94" s="437">
        <v>45022</v>
      </c>
      <c r="I94" s="511">
        <f>G94-H94</f>
        <v>677</v>
      </c>
      <c r="J94" s="511">
        <f t="shared" si="12"/>
        <v>-135400</v>
      </c>
      <c r="K94" s="511">
        <f t="shared" si="13"/>
        <v>-0.1354</v>
      </c>
      <c r="L94" s="436">
        <v>72319</v>
      </c>
      <c r="M94" s="437">
        <v>72228</v>
      </c>
      <c r="N94" s="437">
        <f>L94-M94</f>
        <v>91</v>
      </c>
      <c r="O94" s="437">
        <f t="shared" si="14"/>
        <v>-18200</v>
      </c>
      <c r="P94" s="440">
        <f t="shared" si="15"/>
        <v>-0.0182</v>
      </c>
      <c r="Q94" s="574"/>
    </row>
    <row r="95" spans="1:17" ht="15.75" customHeight="1">
      <c r="A95" s="476">
        <v>4</v>
      </c>
      <c r="B95" s="477" t="s">
        <v>114</v>
      </c>
      <c r="C95" s="482">
        <v>4865137</v>
      </c>
      <c r="D95" s="46" t="s">
        <v>12</v>
      </c>
      <c r="E95" s="47" t="s">
        <v>354</v>
      </c>
      <c r="F95" s="491">
        <v>-100</v>
      </c>
      <c r="G95" s="436">
        <v>73459</v>
      </c>
      <c r="H95" s="437">
        <v>72834</v>
      </c>
      <c r="I95" s="511">
        <f t="shared" si="16"/>
        <v>625</v>
      </c>
      <c r="J95" s="511">
        <f t="shared" si="12"/>
        <v>-62500</v>
      </c>
      <c r="K95" s="511">
        <f t="shared" si="13"/>
        <v>-0.0625</v>
      </c>
      <c r="L95" s="436">
        <v>139787</v>
      </c>
      <c r="M95" s="437">
        <v>139686</v>
      </c>
      <c r="N95" s="437">
        <f t="shared" si="17"/>
        <v>101</v>
      </c>
      <c r="O95" s="437">
        <f t="shared" si="14"/>
        <v>-10100</v>
      </c>
      <c r="P95" s="437">
        <f t="shared" si="15"/>
        <v>-0.0101</v>
      </c>
      <c r="Q95" s="181"/>
    </row>
    <row r="96" spans="1:17" ht="15">
      <c r="A96" s="476">
        <v>5</v>
      </c>
      <c r="B96" s="477" t="s">
        <v>115</v>
      </c>
      <c r="C96" s="482">
        <v>4865138</v>
      </c>
      <c r="D96" s="46" t="s">
        <v>12</v>
      </c>
      <c r="E96" s="47" t="s">
        <v>354</v>
      </c>
      <c r="F96" s="491">
        <v>-200</v>
      </c>
      <c r="G96" s="439">
        <v>981014</v>
      </c>
      <c r="H96" s="440">
        <v>981340</v>
      </c>
      <c r="I96" s="349">
        <f>G96-H96</f>
        <v>-326</v>
      </c>
      <c r="J96" s="349">
        <f t="shared" si="12"/>
        <v>65200</v>
      </c>
      <c r="K96" s="349">
        <f t="shared" si="13"/>
        <v>0.0652</v>
      </c>
      <c r="L96" s="439">
        <v>1916</v>
      </c>
      <c r="M96" s="440">
        <v>1910</v>
      </c>
      <c r="N96" s="440">
        <f>L96-M96</f>
        <v>6</v>
      </c>
      <c r="O96" s="440">
        <f t="shared" si="14"/>
        <v>-1200</v>
      </c>
      <c r="P96" s="440">
        <f t="shared" si="15"/>
        <v>-0.0012</v>
      </c>
      <c r="Q96" s="695"/>
    </row>
    <row r="97" spans="1:17" ht="15">
      <c r="A97" s="476">
        <v>6</v>
      </c>
      <c r="B97" s="477" t="s">
        <v>116</v>
      </c>
      <c r="C97" s="482">
        <v>4865139</v>
      </c>
      <c r="D97" s="46" t="s">
        <v>12</v>
      </c>
      <c r="E97" s="47" t="s">
        <v>354</v>
      </c>
      <c r="F97" s="491">
        <v>-200</v>
      </c>
      <c r="G97" s="436">
        <v>74293</v>
      </c>
      <c r="H97" s="437">
        <v>73647</v>
      </c>
      <c r="I97" s="511">
        <f t="shared" si="16"/>
        <v>646</v>
      </c>
      <c r="J97" s="511">
        <f t="shared" si="12"/>
        <v>-129200</v>
      </c>
      <c r="K97" s="511">
        <f t="shared" si="13"/>
        <v>-0.1292</v>
      </c>
      <c r="L97" s="436">
        <v>88875</v>
      </c>
      <c r="M97" s="437">
        <v>88803</v>
      </c>
      <c r="N97" s="437">
        <f t="shared" si="17"/>
        <v>72</v>
      </c>
      <c r="O97" s="437">
        <f t="shared" si="14"/>
        <v>-14400</v>
      </c>
      <c r="P97" s="437">
        <f t="shared" si="15"/>
        <v>-0.0144</v>
      </c>
      <c r="Q97" s="686"/>
    </row>
    <row r="98" spans="1:17" ht="15">
      <c r="A98" s="476">
        <v>7</v>
      </c>
      <c r="B98" s="477" t="s">
        <v>117</v>
      </c>
      <c r="C98" s="482">
        <v>4865050</v>
      </c>
      <c r="D98" s="46" t="s">
        <v>12</v>
      </c>
      <c r="E98" s="47" t="s">
        <v>354</v>
      </c>
      <c r="F98" s="491">
        <v>-800</v>
      </c>
      <c r="G98" s="439">
        <v>7187</v>
      </c>
      <c r="H98" s="440">
        <v>7015</v>
      </c>
      <c r="I98" s="349">
        <f>G98-H98</f>
        <v>172</v>
      </c>
      <c r="J98" s="349">
        <f t="shared" si="12"/>
        <v>-137600</v>
      </c>
      <c r="K98" s="349">
        <f t="shared" si="13"/>
        <v>-0.1376</v>
      </c>
      <c r="L98" s="439">
        <v>1190</v>
      </c>
      <c r="M98" s="440">
        <v>1140</v>
      </c>
      <c r="N98" s="440">
        <f>L98-M98</f>
        <v>50</v>
      </c>
      <c r="O98" s="440">
        <f t="shared" si="14"/>
        <v>-40000</v>
      </c>
      <c r="P98" s="440">
        <f t="shared" si="15"/>
        <v>-0.04</v>
      </c>
      <c r="Q98" s="608"/>
    </row>
    <row r="99" spans="1:17" ht="15.75" customHeight="1">
      <c r="A99" s="476">
        <v>8</v>
      </c>
      <c r="B99" s="477" t="s">
        <v>381</v>
      </c>
      <c r="C99" s="482">
        <v>4864949</v>
      </c>
      <c r="D99" s="46" t="s">
        <v>12</v>
      </c>
      <c r="E99" s="47" t="s">
        <v>354</v>
      </c>
      <c r="F99" s="491">
        <v>-2000</v>
      </c>
      <c r="G99" s="439">
        <v>13736</v>
      </c>
      <c r="H99" s="440">
        <v>13748</v>
      </c>
      <c r="I99" s="349">
        <f>G99-H99</f>
        <v>-12</v>
      </c>
      <c r="J99" s="349">
        <f t="shared" si="12"/>
        <v>24000</v>
      </c>
      <c r="K99" s="349">
        <f t="shared" si="13"/>
        <v>0.024</v>
      </c>
      <c r="L99" s="439">
        <v>917</v>
      </c>
      <c r="M99" s="440">
        <v>925</v>
      </c>
      <c r="N99" s="440">
        <f>L99-M99</f>
        <v>-8</v>
      </c>
      <c r="O99" s="440">
        <f t="shared" si="14"/>
        <v>16000</v>
      </c>
      <c r="P99" s="440">
        <f t="shared" si="15"/>
        <v>0.016</v>
      </c>
      <c r="Q99" s="574"/>
    </row>
    <row r="100" spans="1:17" ht="15.75" customHeight="1">
      <c r="A100" s="476">
        <v>9</v>
      </c>
      <c r="B100" s="477" t="s">
        <v>404</v>
      </c>
      <c r="C100" s="482">
        <v>5128434</v>
      </c>
      <c r="D100" s="46" t="s">
        <v>12</v>
      </c>
      <c r="E100" s="47" t="s">
        <v>354</v>
      </c>
      <c r="F100" s="491">
        <v>-800</v>
      </c>
      <c r="G100" s="436">
        <v>983129</v>
      </c>
      <c r="H100" s="437">
        <v>983209</v>
      </c>
      <c r="I100" s="511">
        <f>G100-H100</f>
        <v>-80</v>
      </c>
      <c r="J100" s="511">
        <f t="shared" si="12"/>
        <v>64000</v>
      </c>
      <c r="K100" s="511">
        <f t="shared" si="13"/>
        <v>0.064</v>
      </c>
      <c r="L100" s="436">
        <v>992924</v>
      </c>
      <c r="M100" s="437">
        <v>993040</v>
      </c>
      <c r="N100" s="437">
        <f>L100-M100</f>
        <v>-116</v>
      </c>
      <c r="O100" s="437">
        <f t="shared" si="14"/>
        <v>92800</v>
      </c>
      <c r="P100" s="437">
        <f t="shared" si="15"/>
        <v>0.0928</v>
      </c>
      <c r="Q100" s="181"/>
    </row>
    <row r="101" spans="1:17" ht="15.75" customHeight="1">
      <c r="A101" s="476">
        <v>10</v>
      </c>
      <c r="B101" s="477" t="s">
        <v>403</v>
      </c>
      <c r="C101" s="482">
        <v>5128430</v>
      </c>
      <c r="D101" s="46" t="s">
        <v>12</v>
      </c>
      <c r="E101" s="47" t="s">
        <v>354</v>
      </c>
      <c r="F101" s="491">
        <v>-800</v>
      </c>
      <c r="G101" s="436">
        <v>987637</v>
      </c>
      <c r="H101" s="437">
        <v>987900</v>
      </c>
      <c r="I101" s="511">
        <f>G101-H101</f>
        <v>-263</v>
      </c>
      <c r="J101" s="511">
        <f t="shared" si="12"/>
        <v>210400</v>
      </c>
      <c r="K101" s="511">
        <f t="shared" si="13"/>
        <v>0.2104</v>
      </c>
      <c r="L101" s="436">
        <v>994510</v>
      </c>
      <c r="M101" s="437">
        <v>994924</v>
      </c>
      <c r="N101" s="437">
        <f>L101-M101</f>
        <v>-414</v>
      </c>
      <c r="O101" s="437">
        <f t="shared" si="14"/>
        <v>331200</v>
      </c>
      <c r="P101" s="437">
        <f t="shared" si="15"/>
        <v>0.3312</v>
      </c>
      <c r="Q101" s="181"/>
    </row>
    <row r="102" spans="1:17" ht="15.75" customHeight="1">
      <c r="A102" s="476">
        <v>11</v>
      </c>
      <c r="B102" s="477" t="s">
        <v>396</v>
      </c>
      <c r="C102" s="482">
        <v>5128445</v>
      </c>
      <c r="D102" s="197" t="s">
        <v>12</v>
      </c>
      <c r="E102" s="311" t="s">
        <v>354</v>
      </c>
      <c r="F102" s="491">
        <v>-800</v>
      </c>
      <c r="G102" s="436">
        <v>993823</v>
      </c>
      <c r="H102" s="437">
        <v>994027</v>
      </c>
      <c r="I102" s="511">
        <f>G102-H102</f>
        <v>-204</v>
      </c>
      <c r="J102" s="511">
        <f t="shared" si="12"/>
        <v>163200</v>
      </c>
      <c r="K102" s="511">
        <f t="shared" si="13"/>
        <v>0.1632</v>
      </c>
      <c r="L102" s="436">
        <v>997472</v>
      </c>
      <c r="M102" s="437">
        <v>997661</v>
      </c>
      <c r="N102" s="437">
        <f>L102-M102</f>
        <v>-189</v>
      </c>
      <c r="O102" s="437">
        <f t="shared" si="14"/>
        <v>151200</v>
      </c>
      <c r="P102" s="437">
        <f t="shared" si="15"/>
        <v>0.1512</v>
      </c>
      <c r="Q102" s="575"/>
    </row>
    <row r="103" spans="1:17" ht="15.75" customHeight="1">
      <c r="A103" s="476"/>
      <c r="B103" s="478" t="s">
        <v>386</v>
      </c>
      <c r="C103" s="482"/>
      <c r="D103" s="50"/>
      <c r="E103" s="50"/>
      <c r="F103" s="491"/>
      <c r="G103" s="517"/>
      <c r="H103" s="511"/>
      <c r="I103" s="511"/>
      <c r="J103" s="511"/>
      <c r="K103" s="511"/>
      <c r="L103" s="436"/>
      <c r="M103" s="437"/>
      <c r="N103" s="437"/>
      <c r="O103" s="437"/>
      <c r="P103" s="437"/>
      <c r="Q103" s="181"/>
    </row>
    <row r="104" spans="1:17" ht="15.75" customHeight="1">
      <c r="A104" s="476">
        <v>12</v>
      </c>
      <c r="B104" s="477" t="s">
        <v>118</v>
      </c>
      <c r="C104" s="482">
        <v>4864951</v>
      </c>
      <c r="D104" s="46" t="s">
        <v>12</v>
      </c>
      <c r="E104" s="47" t="s">
        <v>354</v>
      </c>
      <c r="F104" s="491">
        <v>-1000</v>
      </c>
      <c r="G104" s="436">
        <v>992460</v>
      </c>
      <c r="H104" s="437">
        <v>992640</v>
      </c>
      <c r="I104" s="511">
        <f>G104-H104</f>
        <v>-180</v>
      </c>
      <c r="J104" s="511">
        <f aca="true" t="shared" si="18" ref="J104:J111">$F104*I104</f>
        <v>180000</v>
      </c>
      <c r="K104" s="511">
        <f aca="true" t="shared" si="19" ref="K104:K111">J104/1000000</f>
        <v>0.18</v>
      </c>
      <c r="L104" s="436">
        <v>37338</v>
      </c>
      <c r="M104" s="437">
        <v>37398</v>
      </c>
      <c r="N104" s="437">
        <f>L104-M104</f>
        <v>-60</v>
      </c>
      <c r="O104" s="437">
        <f aca="true" t="shared" si="20" ref="O104:O111">$F104*N104</f>
        <v>60000</v>
      </c>
      <c r="P104" s="437">
        <f aca="true" t="shared" si="21" ref="P104:P111">O104/1000000</f>
        <v>0.06</v>
      </c>
      <c r="Q104" s="181"/>
    </row>
    <row r="105" spans="1:17" ht="15.75" customHeight="1">
      <c r="A105" s="476">
        <v>13</v>
      </c>
      <c r="B105" s="477" t="s">
        <v>119</v>
      </c>
      <c r="C105" s="482">
        <v>4902501</v>
      </c>
      <c r="D105" s="46" t="s">
        <v>12</v>
      </c>
      <c r="E105" s="47" t="s">
        <v>354</v>
      </c>
      <c r="F105" s="491">
        <v>-1333.33</v>
      </c>
      <c r="G105" s="436">
        <v>993125</v>
      </c>
      <c r="H105" s="437">
        <v>993259</v>
      </c>
      <c r="I105" s="349">
        <f>G105-H105</f>
        <v>-134</v>
      </c>
      <c r="J105" s="349">
        <f t="shared" si="18"/>
        <v>178666.22</v>
      </c>
      <c r="K105" s="349">
        <f t="shared" si="19"/>
        <v>0.17866622000000001</v>
      </c>
      <c r="L105" s="436">
        <v>999517</v>
      </c>
      <c r="M105" s="437">
        <v>999560</v>
      </c>
      <c r="N105" s="440">
        <f>L105-M105</f>
        <v>-43</v>
      </c>
      <c r="O105" s="437">
        <f t="shared" si="20"/>
        <v>57333.189999999995</v>
      </c>
      <c r="P105" s="437">
        <f t="shared" si="21"/>
        <v>0.05733318999999999</v>
      </c>
      <c r="Q105" s="181"/>
    </row>
    <row r="106" spans="1:17" ht="15.75" customHeight="1">
      <c r="A106" s="476"/>
      <c r="B106" s="477"/>
      <c r="C106" s="482"/>
      <c r="D106" s="46"/>
      <c r="E106" s="47"/>
      <c r="F106" s="491"/>
      <c r="G106" s="406"/>
      <c r="H106" s="405"/>
      <c r="I106" s="349"/>
      <c r="J106" s="349"/>
      <c r="K106" s="349"/>
      <c r="L106" s="411"/>
      <c r="M106" s="405"/>
      <c r="N106" s="440"/>
      <c r="O106" s="437"/>
      <c r="P106" s="437"/>
      <c r="Q106" s="181"/>
    </row>
    <row r="107" spans="1:17" ht="15.75" customHeight="1">
      <c r="A107" s="476"/>
      <c r="B107" s="479" t="s">
        <v>120</v>
      </c>
      <c r="C107" s="482"/>
      <c r="D107" s="46"/>
      <c r="E107" s="46"/>
      <c r="F107" s="491"/>
      <c r="G107" s="517"/>
      <c r="H107" s="511"/>
      <c r="I107" s="511"/>
      <c r="J107" s="511"/>
      <c r="K107" s="511"/>
      <c r="L107" s="436"/>
      <c r="M107" s="437"/>
      <c r="N107" s="437"/>
      <c r="O107" s="437"/>
      <c r="P107" s="437"/>
      <c r="Q107" s="181"/>
    </row>
    <row r="108" spans="1:17" ht="15.75" customHeight="1">
      <c r="A108" s="476">
        <v>14</v>
      </c>
      <c r="B108" s="420" t="s">
        <v>46</v>
      </c>
      <c r="C108" s="482">
        <v>4864843</v>
      </c>
      <c r="D108" s="50" t="s">
        <v>12</v>
      </c>
      <c r="E108" s="47" t="s">
        <v>354</v>
      </c>
      <c r="F108" s="491">
        <v>-1000</v>
      </c>
      <c r="G108" s="436">
        <v>1758</v>
      </c>
      <c r="H108" s="437">
        <v>1720</v>
      </c>
      <c r="I108" s="511">
        <f>G108-H108</f>
        <v>38</v>
      </c>
      <c r="J108" s="511">
        <f t="shared" si="18"/>
        <v>-38000</v>
      </c>
      <c r="K108" s="511">
        <f t="shared" si="19"/>
        <v>-0.038</v>
      </c>
      <c r="L108" s="436">
        <v>21255</v>
      </c>
      <c r="M108" s="437">
        <v>21118</v>
      </c>
      <c r="N108" s="437">
        <f>L108-M108</f>
        <v>137</v>
      </c>
      <c r="O108" s="437">
        <f t="shared" si="20"/>
        <v>-137000</v>
      </c>
      <c r="P108" s="437">
        <f t="shared" si="21"/>
        <v>-0.137</v>
      </c>
      <c r="Q108" s="181"/>
    </row>
    <row r="109" spans="1:17" ht="15.75" customHeight="1">
      <c r="A109" s="476">
        <v>15</v>
      </c>
      <c r="B109" s="477" t="s">
        <v>47</v>
      </c>
      <c r="C109" s="482">
        <v>4864844</v>
      </c>
      <c r="D109" s="46" t="s">
        <v>12</v>
      </c>
      <c r="E109" s="47" t="s">
        <v>354</v>
      </c>
      <c r="F109" s="491">
        <v>-1000</v>
      </c>
      <c r="G109" s="436">
        <v>200</v>
      </c>
      <c r="H109" s="437">
        <v>175</v>
      </c>
      <c r="I109" s="511">
        <f>G109-H109</f>
        <v>25</v>
      </c>
      <c r="J109" s="511">
        <f t="shared" si="18"/>
        <v>-25000</v>
      </c>
      <c r="K109" s="511">
        <f t="shared" si="19"/>
        <v>-0.025</v>
      </c>
      <c r="L109" s="436">
        <v>1930</v>
      </c>
      <c r="M109" s="437">
        <v>2024</v>
      </c>
      <c r="N109" s="437">
        <f>L109-M109</f>
        <v>-94</v>
      </c>
      <c r="O109" s="437">
        <f t="shared" si="20"/>
        <v>94000</v>
      </c>
      <c r="P109" s="437">
        <f t="shared" si="21"/>
        <v>0.094</v>
      </c>
      <c r="Q109" s="181"/>
    </row>
    <row r="110" spans="1:17" ht="15.75" customHeight="1">
      <c r="A110" s="476"/>
      <c r="B110" s="479" t="s">
        <v>48</v>
      </c>
      <c r="C110" s="482"/>
      <c r="D110" s="46"/>
      <c r="E110" s="46"/>
      <c r="F110" s="491"/>
      <c r="G110" s="517"/>
      <c r="H110" s="511"/>
      <c r="I110" s="511"/>
      <c r="J110" s="511"/>
      <c r="K110" s="511"/>
      <c r="L110" s="436"/>
      <c r="M110" s="437"/>
      <c r="N110" s="437"/>
      <c r="O110" s="437"/>
      <c r="P110" s="437"/>
      <c r="Q110" s="181"/>
    </row>
    <row r="111" spans="1:17" ht="15.75" customHeight="1">
      <c r="A111" s="476">
        <v>16</v>
      </c>
      <c r="B111" s="477" t="s">
        <v>85</v>
      </c>
      <c r="C111" s="482">
        <v>4865169</v>
      </c>
      <c r="D111" s="46" t="s">
        <v>12</v>
      </c>
      <c r="E111" s="47" t="s">
        <v>354</v>
      </c>
      <c r="F111" s="491">
        <v>-1000</v>
      </c>
      <c r="G111" s="436">
        <v>1214</v>
      </c>
      <c r="H111" s="437">
        <v>1134</v>
      </c>
      <c r="I111" s="511">
        <f>G111-H111</f>
        <v>80</v>
      </c>
      <c r="J111" s="511">
        <f t="shared" si="18"/>
        <v>-80000</v>
      </c>
      <c r="K111" s="511">
        <f t="shared" si="19"/>
        <v>-0.08</v>
      </c>
      <c r="L111" s="436">
        <v>60903</v>
      </c>
      <c r="M111" s="437">
        <v>60903</v>
      </c>
      <c r="N111" s="437">
        <f>L111-M111</f>
        <v>0</v>
      </c>
      <c r="O111" s="437">
        <f t="shared" si="20"/>
        <v>0</v>
      </c>
      <c r="P111" s="437">
        <f t="shared" si="21"/>
        <v>0</v>
      </c>
      <c r="Q111" s="181"/>
    </row>
    <row r="112" spans="1:17" ht="15.75" customHeight="1">
      <c r="A112" s="476"/>
      <c r="B112" s="478" t="s">
        <v>52</v>
      </c>
      <c r="C112" s="459"/>
      <c r="D112" s="50"/>
      <c r="E112" s="50"/>
      <c r="F112" s="491"/>
      <c r="G112" s="517"/>
      <c r="H112" s="518"/>
      <c r="I112" s="518"/>
      <c r="J112" s="518"/>
      <c r="K112" s="511"/>
      <c r="L112" s="439"/>
      <c r="M112" s="514"/>
      <c r="N112" s="514"/>
      <c r="O112" s="514"/>
      <c r="P112" s="437"/>
      <c r="Q112" s="226"/>
    </row>
    <row r="113" spans="1:17" ht="15.75" customHeight="1">
      <c r="A113" s="476"/>
      <c r="B113" s="478" t="s">
        <v>53</v>
      </c>
      <c r="C113" s="459"/>
      <c r="D113" s="50"/>
      <c r="E113" s="50"/>
      <c r="F113" s="491"/>
      <c r="G113" s="517"/>
      <c r="H113" s="518"/>
      <c r="I113" s="518"/>
      <c r="J113" s="518"/>
      <c r="K113" s="511"/>
      <c r="L113" s="439"/>
      <c r="M113" s="514"/>
      <c r="N113" s="514"/>
      <c r="O113" s="514"/>
      <c r="P113" s="437"/>
      <c r="Q113" s="226"/>
    </row>
    <row r="114" spans="1:17" ht="15.75" customHeight="1">
      <c r="A114" s="484"/>
      <c r="B114" s="487" t="s">
        <v>66</v>
      </c>
      <c r="C114" s="482"/>
      <c r="D114" s="50"/>
      <c r="E114" s="50"/>
      <c r="F114" s="491"/>
      <c r="G114" s="517"/>
      <c r="H114" s="511"/>
      <c r="I114" s="511"/>
      <c r="J114" s="511"/>
      <c r="K114" s="511"/>
      <c r="L114" s="439"/>
      <c r="M114" s="437"/>
      <c r="N114" s="437"/>
      <c r="O114" s="437"/>
      <c r="P114" s="437"/>
      <c r="Q114" s="226"/>
    </row>
    <row r="115" spans="1:17" ht="24" customHeight="1">
      <c r="A115" s="476">
        <v>17</v>
      </c>
      <c r="B115" s="488" t="s">
        <v>67</v>
      </c>
      <c r="C115" s="482">
        <v>4865091</v>
      </c>
      <c r="D115" s="46" t="s">
        <v>12</v>
      </c>
      <c r="E115" s="47" t="s">
        <v>354</v>
      </c>
      <c r="F115" s="491">
        <v>-500</v>
      </c>
      <c r="G115" s="436">
        <v>5629</v>
      </c>
      <c r="H115" s="437">
        <v>5620</v>
      </c>
      <c r="I115" s="511">
        <f>G115-H115</f>
        <v>9</v>
      </c>
      <c r="J115" s="511">
        <f>$F115*I115</f>
        <v>-4500</v>
      </c>
      <c r="K115" s="511">
        <f>J115/1000000</f>
        <v>-0.0045</v>
      </c>
      <c r="L115" s="436">
        <v>29000</v>
      </c>
      <c r="M115" s="437">
        <v>28869</v>
      </c>
      <c r="N115" s="437">
        <f>L115-M115</f>
        <v>131</v>
      </c>
      <c r="O115" s="437">
        <f>$F115*N115</f>
        <v>-65500</v>
      </c>
      <c r="P115" s="437">
        <f>O115/1000000</f>
        <v>-0.0655</v>
      </c>
      <c r="Q115" s="574"/>
    </row>
    <row r="116" spans="1:17" ht="15.75" customHeight="1">
      <c r="A116" s="476">
        <v>18</v>
      </c>
      <c r="B116" s="488" t="s">
        <v>68</v>
      </c>
      <c r="C116" s="482">
        <v>4902530</v>
      </c>
      <c r="D116" s="46" t="s">
        <v>12</v>
      </c>
      <c r="E116" s="47" t="s">
        <v>354</v>
      </c>
      <c r="F116" s="491">
        <v>-500</v>
      </c>
      <c r="G116" s="436">
        <v>3784</v>
      </c>
      <c r="H116" s="437">
        <v>3772</v>
      </c>
      <c r="I116" s="511">
        <f aca="true" t="shared" si="22" ref="I116:I128">G116-H116</f>
        <v>12</v>
      </c>
      <c r="J116" s="511">
        <f aca="true" t="shared" si="23" ref="J116:J132">$F116*I116</f>
        <v>-6000</v>
      </c>
      <c r="K116" s="511">
        <f aca="true" t="shared" si="24" ref="K116:K132">J116/1000000</f>
        <v>-0.006</v>
      </c>
      <c r="L116" s="436">
        <v>26815</v>
      </c>
      <c r="M116" s="437">
        <v>26708</v>
      </c>
      <c r="N116" s="437">
        <f aca="true" t="shared" si="25" ref="N116:N128">L116-M116</f>
        <v>107</v>
      </c>
      <c r="O116" s="437">
        <f aca="true" t="shared" si="26" ref="O116:O132">$F116*N116</f>
        <v>-53500</v>
      </c>
      <c r="P116" s="437">
        <f aca="true" t="shared" si="27" ref="P116:P132">O116/1000000</f>
        <v>-0.0535</v>
      </c>
      <c r="Q116" s="181"/>
    </row>
    <row r="117" spans="1:17" ht="15.75" customHeight="1">
      <c r="A117" s="476">
        <v>19</v>
      </c>
      <c r="B117" s="488" t="s">
        <v>69</v>
      </c>
      <c r="C117" s="482">
        <v>4902531</v>
      </c>
      <c r="D117" s="46" t="s">
        <v>12</v>
      </c>
      <c r="E117" s="47" t="s">
        <v>354</v>
      </c>
      <c r="F117" s="491">
        <v>-500</v>
      </c>
      <c r="G117" s="436">
        <v>5808</v>
      </c>
      <c r="H117" s="437">
        <v>5620</v>
      </c>
      <c r="I117" s="511">
        <f t="shared" si="22"/>
        <v>188</v>
      </c>
      <c r="J117" s="511">
        <f t="shared" si="23"/>
        <v>-94000</v>
      </c>
      <c r="K117" s="511">
        <f t="shared" si="24"/>
        <v>-0.094</v>
      </c>
      <c r="L117" s="436">
        <v>14555</v>
      </c>
      <c r="M117" s="437">
        <v>14551</v>
      </c>
      <c r="N117" s="437">
        <f t="shared" si="25"/>
        <v>4</v>
      </c>
      <c r="O117" s="437">
        <f t="shared" si="26"/>
        <v>-2000</v>
      </c>
      <c r="P117" s="437">
        <f t="shared" si="27"/>
        <v>-0.002</v>
      </c>
      <c r="Q117" s="181"/>
    </row>
    <row r="118" spans="1:17" ht="15.75" customHeight="1">
      <c r="A118" s="476">
        <v>20</v>
      </c>
      <c r="B118" s="488" t="s">
        <v>70</v>
      </c>
      <c r="C118" s="482">
        <v>4865072</v>
      </c>
      <c r="D118" s="46" t="s">
        <v>12</v>
      </c>
      <c r="E118" s="47" t="s">
        <v>354</v>
      </c>
      <c r="F118" s="737">
        <v>-666.666666666667</v>
      </c>
      <c r="G118" s="439">
        <v>924</v>
      </c>
      <c r="H118" s="440">
        <v>821</v>
      </c>
      <c r="I118" s="349">
        <f>G118-H118</f>
        <v>103</v>
      </c>
      <c r="J118" s="349">
        <f t="shared" si="23"/>
        <v>-68666.6666666667</v>
      </c>
      <c r="K118" s="769">
        <f t="shared" si="24"/>
        <v>-0.0686666666666667</v>
      </c>
      <c r="L118" s="439">
        <v>557</v>
      </c>
      <c r="M118" s="440">
        <v>554</v>
      </c>
      <c r="N118" s="440">
        <f>L118-M118</f>
        <v>3</v>
      </c>
      <c r="O118" s="440">
        <f t="shared" si="26"/>
        <v>-2000.000000000001</v>
      </c>
      <c r="P118" s="440">
        <f t="shared" si="27"/>
        <v>-0.002000000000000001</v>
      </c>
      <c r="Q118" s="735"/>
    </row>
    <row r="119" spans="1:17" ht="15.75" customHeight="1">
      <c r="A119" s="476"/>
      <c r="B119" s="487" t="s">
        <v>34</v>
      </c>
      <c r="C119" s="482"/>
      <c r="D119" s="50"/>
      <c r="E119" s="50"/>
      <c r="F119" s="491"/>
      <c r="G119" s="517"/>
      <c r="H119" s="511"/>
      <c r="I119" s="511"/>
      <c r="J119" s="511"/>
      <c r="K119" s="511"/>
      <c r="L119" s="436"/>
      <c r="M119" s="437"/>
      <c r="N119" s="437"/>
      <c r="O119" s="437"/>
      <c r="P119" s="437"/>
      <c r="Q119" s="181"/>
    </row>
    <row r="120" spans="1:17" ht="15.75" customHeight="1">
      <c r="A120" s="476">
        <v>21</v>
      </c>
      <c r="B120" s="489" t="s">
        <v>71</v>
      </c>
      <c r="C120" s="490">
        <v>4864807</v>
      </c>
      <c r="D120" s="46" t="s">
        <v>12</v>
      </c>
      <c r="E120" s="47" t="s">
        <v>354</v>
      </c>
      <c r="F120" s="491">
        <v>-100</v>
      </c>
      <c r="G120" s="436">
        <v>149082</v>
      </c>
      <c r="H120" s="437">
        <v>147444</v>
      </c>
      <c r="I120" s="511">
        <f t="shared" si="22"/>
        <v>1638</v>
      </c>
      <c r="J120" s="511">
        <f t="shared" si="23"/>
        <v>-163800</v>
      </c>
      <c r="K120" s="511">
        <f t="shared" si="24"/>
        <v>-0.1638</v>
      </c>
      <c r="L120" s="436">
        <v>23915</v>
      </c>
      <c r="M120" s="437">
        <v>23977</v>
      </c>
      <c r="N120" s="437">
        <f t="shared" si="25"/>
        <v>-62</v>
      </c>
      <c r="O120" s="437">
        <f t="shared" si="26"/>
        <v>6200</v>
      </c>
      <c r="P120" s="437">
        <f t="shared" si="27"/>
        <v>0.0062</v>
      </c>
      <c r="Q120" s="181"/>
    </row>
    <row r="121" spans="1:17" ht="15.75" customHeight="1">
      <c r="A121" s="476">
        <v>22</v>
      </c>
      <c r="B121" s="489" t="s">
        <v>145</v>
      </c>
      <c r="C121" s="490">
        <v>4865086</v>
      </c>
      <c r="D121" s="46" t="s">
        <v>12</v>
      </c>
      <c r="E121" s="47" t="s">
        <v>354</v>
      </c>
      <c r="F121" s="491">
        <v>-100</v>
      </c>
      <c r="G121" s="436">
        <v>21564</v>
      </c>
      <c r="H121" s="437">
        <v>21503</v>
      </c>
      <c r="I121" s="511">
        <f t="shared" si="22"/>
        <v>61</v>
      </c>
      <c r="J121" s="511">
        <f t="shared" si="23"/>
        <v>-6100</v>
      </c>
      <c r="K121" s="511">
        <f t="shared" si="24"/>
        <v>-0.0061</v>
      </c>
      <c r="L121" s="436">
        <v>41560</v>
      </c>
      <c r="M121" s="437">
        <v>41340</v>
      </c>
      <c r="N121" s="437">
        <f t="shared" si="25"/>
        <v>220</v>
      </c>
      <c r="O121" s="437">
        <f t="shared" si="26"/>
        <v>-22000</v>
      </c>
      <c r="P121" s="437">
        <f t="shared" si="27"/>
        <v>-0.022</v>
      </c>
      <c r="Q121" s="181"/>
    </row>
    <row r="122" spans="1:17" ht="15.75" customHeight="1">
      <c r="A122" s="476"/>
      <c r="B122" s="479" t="s">
        <v>72</v>
      </c>
      <c r="C122" s="482"/>
      <c r="D122" s="46"/>
      <c r="E122" s="46"/>
      <c r="F122" s="491"/>
      <c r="G122" s="517"/>
      <c r="H122" s="511"/>
      <c r="I122" s="511"/>
      <c r="J122" s="511"/>
      <c r="K122" s="511"/>
      <c r="L122" s="436"/>
      <c r="M122" s="437"/>
      <c r="N122" s="437"/>
      <c r="O122" s="437"/>
      <c r="P122" s="437"/>
      <c r="Q122" s="181"/>
    </row>
    <row r="123" spans="1:17" ht="15.75" customHeight="1">
      <c r="A123" s="476">
        <v>23</v>
      </c>
      <c r="B123" s="477" t="s">
        <v>65</v>
      </c>
      <c r="C123" s="482">
        <v>4902535</v>
      </c>
      <c r="D123" s="46" t="s">
        <v>12</v>
      </c>
      <c r="E123" s="47" t="s">
        <v>354</v>
      </c>
      <c r="F123" s="491">
        <v>-100</v>
      </c>
      <c r="G123" s="436">
        <v>993065</v>
      </c>
      <c r="H123" s="437">
        <v>993133</v>
      </c>
      <c r="I123" s="511">
        <f t="shared" si="22"/>
        <v>-68</v>
      </c>
      <c r="J123" s="511">
        <f t="shared" si="23"/>
        <v>6800</v>
      </c>
      <c r="K123" s="511">
        <f t="shared" si="24"/>
        <v>0.0068</v>
      </c>
      <c r="L123" s="436">
        <v>5900</v>
      </c>
      <c r="M123" s="437">
        <v>5897</v>
      </c>
      <c r="N123" s="437">
        <f t="shared" si="25"/>
        <v>3</v>
      </c>
      <c r="O123" s="437">
        <f t="shared" si="26"/>
        <v>-300</v>
      </c>
      <c r="P123" s="437">
        <f t="shared" si="27"/>
        <v>-0.0003</v>
      </c>
      <c r="Q123" s="181"/>
    </row>
    <row r="124" spans="1:17" ht="15.75" customHeight="1">
      <c r="A124" s="476">
        <v>24</v>
      </c>
      <c r="B124" s="477" t="s">
        <v>73</v>
      </c>
      <c r="C124" s="482">
        <v>4902536</v>
      </c>
      <c r="D124" s="46" t="s">
        <v>12</v>
      </c>
      <c r="E124" s="47" t="s">
        <v>354</v>
      </c>
      <c r="F124" s="491">
        <v>-100</v>
      </c>
      <c r="G124" s="436">
        <v>7795</v>
      </c>
      <c r="H124" s="437">
        <v>7822</v>
      </c>
      <c r="I124" s="511">
        <f t="shared" si="22"/>
        <v>-27</v>
      </c>
      <c r="J124" s="511">
        <f t="shared" si="23"/>
        <v>2700</v>
      </c>
      <c r="K124" s="511">
        <f t="shared" si="24"/>
        <v>0.0027</v>
      </c>
      <c r="L124" s="436">
        <v>15336</v>
      </c>
      <c r="M124" s="437">
        <v>15336</v>
      </c>
      <c r="N124" s="437">
        <f t="shared" si="25"/>
        <v>0</v>
      </c>
      <c r="O124" s="437">
        <f t="shared" si="26"/>
        <v>0</v>
      </c>
      <c r="P124" s="437">
        <f t="shared" si="27"/>
        <v>0</v>
      </c>
      <c r="Q124" s="181"/>
    </row>
    <row r="125" spans="1:17" ht="15.75" customHeight="1">
      <c r="A125" s="476">
        <v>25</v>
      </c>
      <c r="B125" s="477" t="s">
        <v>86</v>
      </c>
      <c r="C125" s="482">
        <v>4902537</v>
      </c>
      <c r="D125" s="46" t="s">
        <v>12</v>
      </c>
      <c r="E125" s="47" t="s">
        <v>354</v>
      </c>
      <c r="F125" s="491">
        <v>-100</v>
      </c>
      <c r="G125" s="436">
        <v>23322</v>
      </c>
      <c r="H125" s="437">
        <v>23350</v>
      </c>
      <c r="I125" s="511">
        <f t="shared" si="22"/>
        <v>-28</v>
      </c>
      <c r="J125" s="511">
        <f t="shared" si="23"/>
        <v>2800</v>
      </c>
      <c r="K125" s="511">
        <f t="shared" si="24"/>
        <v>0.0028</v>
      </c>
      <c r="L125" s="436">
        <v>54106</v>
      </c>
      <c r="M125" s="437">
        <v>54105</v>
      </c>
      <c r="N125" s="437">
        <f t="shared" si="25"/>
        <v>1</v>
      </c>
      <c r="O125" s="437">
        <f t="shared" si="26"/>
        <v>-100</v>
      </c>
      <c r="P125" s="437">
        <f t="shared" si="27"/>
        <v>-0.0001</v>
      </c>
      <c r="Q125" s="181"/>
    </row>
    <row r="126" spans="1:17" ht="15.75" customHeight="1">
      <c r="A126" s="476">
        <v>26</v>
      </c>
      <c r="B126" s="477" t="s">
        <v>74</v>
      </c>
      <c r="C126" s="482">
        <v>4902579</v>
      </c>
      <c r="D126" s="46" t="s">
        <v>12</v>
      </c>
      <c r="E126" s="47" t="s">
        <v>354</v>
      </c>
      <c r="F126" s="491">
        <v>-100</v>
      </c>
      <c r="G126" s="439">
        <v>4449</v>
      </c>
      <c r="H126" s="440">
        <v>4482</v>
      </c>
      <c r="I126" s="349">
        <f>G126-H126</f>
        <v>-33</v>
      </c>
      <c r="J126" s="349">
        <f t="shared" si="23"/>
        <v>3300</v>
      </c>
      <c r="K126" s="349">
        <f t="shared" si="24"/>
        <v>0.0033</v>
      </c>
      <c r="L126" s="439">
        <v>1000005</v>
      </c>
      <c r="M126" s="440">
        <v>999972</v>
      </c>
      <c r="N126" s="440">
        <f>L126-M126</f>
        <v>33</v>
      </c>
      <c r="O126" s="440">
        <f t="shared" si="26"/>
        <v>-3300</v>
      </c>
      <c r="P126" s="440">
        <f t="shared" si="27"/>
        <v>-0.0033</v>
      </c>
      <c r="Q126" s="712"/>
    </row>
    <row r="127" spans="1:17" ht="15.75" customHeight="1">
      <c r="A127" s="476">
        <v>27</v>
      </c>
      <c r="B127" s="477" t="s">
        <v>75</v>
      </c>
      <c r="C127" s="482">
        <v>4902539</v>
      </c>
      <c r="D127" s="46" t="s">
        <v>12</v>
      </c>
      <c r="E127" s="47" t="s">
        <v>354</v>
      </c>
      <c r="F127" s="491">
        <v>-100</v>
      </c>
      <c r="G127" s="436">
        <v>998628</v>
      </c>
      <c r="H127" s="437">
        <v>998651</v>
      </c>
      <c r="I127" s="511">
        <f t="shared" si="22"/>
        <v>-23</v>
      </c>
      <c r="J127" s="511">
        <f t="shared" si="23"/>
        <v>2300</v>
      </c>
      <c r="K127" s="511">
        <f t="shared" si="24"/>
        <v>0.0023</v>
      </c>
      <c r="L127" s="436">
        <v>130</v>
      </c>
      <c r="M127" s="437">
        <v>131</v>
      </c>
      <c r="N127" s="437">
        <f t="shared" si="25"/>
        <v>-1</v>
      </c>
      <c r="O127" s="437">
        <f t="shared" si="26"/>
        <v>100</v>
      </c>
      <c r="P127" s="437">
        <f t="shared" si="27"/>
        <v>0.0001</v>
      </c>
      <c r="Q127" s="181"/>
    </row>
    <row r="128" spans="1:17" ht="15.75" customHeight="1">
      <c r="A128" s="476">
        <v>28</v>
      </c>
      <c r="B128" s="477" t="s">
        <v>61</v>
      </c>
      <c r="C128" s="482">
        <v>4902540</v>
      </c>
      <c r="D128" s="46" t="s">
        <v>12</v>
      </c>
      <c r="E128" s="47" t="s">
        <v>354</v>
      </c>
      <c r="F128" s="491">
        <v>-100</v>
      </c>
      <c r="G128" s="436">
        <v>15</v>
      </c>
      <c r="H128" s="437">
        <v>15</v>
      </c>
      <c r="I128" s="511">
        <f t="shared" si="22"/>
        <v>0</v>
      </c>
      <c r="J128" s="511">
        <f t="shared" si="23"/>
        <v>0</v>
      </c>
      <c r="K128" s="511">
        <f t="shared" si="24"/>
        <v>0</v>
      </c>
      <c r="L128" s="436">
        <v>13398</v>
      </c>
      <c r="M128" s="437">
        <v>13398</v>
      </c>
      <c r="N128" s="437">
        <f t="shared" si="25"/>
        <v>0</v>
      </c>
      <c r="O128" s="437">
        <f t="shared" si="26"/>
        <v>0</v>
      </c>
      <c r="P128" s="437">
        <f t="shared" si="27"/>
        <v>0</v>
      </c>
      <c r="Q128" s="181"/>
    </row>
    <row r="129" spans="1:17" ht="15.75" customHeight="1">
      <c r="A129" s="476"/>
      <c r="B129" s="479" t="s">
        <v>76</v>
      </c>
      <c r="C129" s="482"/>
      <c r="D129" s="46"/>
      <c r="E129" s="46"/>
      <c r="F129" s="491"/>
      <c r="G129" s="517"/>
      <c r="H129" s="511"/>
      <c r="I129" s="511"/>
      <c r="J129" s="511"/>
      <c r="K129" s="511"/>
      <c r="L129" s="436"/>
      <c r="M129" s="437"/>
      <c r="N129" s="437"/>
      <c r="O129" s="437"/>
      <c r="P129" s="437"/>
      <c r="Q129" s="181"/>
    </row>
    <row r="130" spans="1:17" ht="15.75" customHeight="1">
      <c r="A130" s="476">
        <v>29</v>
      </c>
      <c r="B130" s="477" t="s">
        <v>77</v>
      </c>
      <c r="C130" s="482">
        <v>4902541</v>
      </c>
      <c r="D130" s="46" t="s">
        <v>12</v>
      </c>
      <c r="E130" s="47" t="s">
        <v>354</v>
      </c>
      <c r="F130" s="491">
        <v>-100</v>
      </c>
      <c r="G130" s="436">
        <v>20062</v>
      </c>
      <c r="H130" s="437">
        <v>19532</v>
      </c>
      <c r="I130" s="511">
        <f>G130-H130</f>
        <v>530</v>
      </c>
      <c r="J130" s="511">
        <f t="shared" si="23"/>
        <v>-53000</v>
      </c>
      <c r="K130" s="511">
        <f t="shared" si="24"/>
        <v>-0.053</v>
      </c>
      <c r="L130" s="436">
        <v>71977</v>
      </c>
      <c r="M130" s="437">
        <v>71879</v>
      </c>
      <c r="N130" s="437">
        <f>L130-M130</f>
        <v>98</v>
      </c>
      <c r="O130" s="437">
        <f t="shared" si="26"/>
        <v>-9800</v>
      </c>
      <c r="P130" s="437">
        <f t="shared" si="27"/>
        <v>-0.0098</v>
      </c>
      <c r="Q130" s="181"/>
    </row>
    <row r="131" spans="1:17" ht="15.75" customHeight="1">
      <c r="A131" s="476">
        <v>30</v>
      </c>
      <c r="B131" s="477" t="s">
        <v>78</v>
      </c>
      <c r="C131" s="482">
        <v>4902542</v>
      </c>
      <c r="D131" s="46" t="s">
        <v>12</v>
      </c>
      <c r="E131" s="47" t="s">
        <v>354</v>
      </c>
      <c r="F131" s="491">
        <v>-100</v>
      </c>
      <c r="G131" s="436">
        <v>15526</v>
      </c>
      <c r="H131" s="437">
        <v>14977</v>
      </c>
      <c r="I131" s="511">
        <f>G131-H131</f>
        <v>549</v>
      </c>
      <c r="J131" s="511">
        <f t="shared" si="23"/>
        <v>-54900</v>
      </c>
      <c r="K131" s="511">
        <f t="shared" si="24"/>
        <v>-0.0549</v>
      </c>
      <c r="L131" s="436">
        <v>62732</v>
      </c>
      <c r="M131" s="437">
        <v>62674</v>
      </c>
      <c r="N131" s="437">
        <f>L131-M131</f>
        <v>58</v>
      </c>
      <c r="O131" s="437">
        <f t="shared" si="26"/>
        <v>-5800</v>
      </c>
      <c r="P131" s="437">
        <f t="shared" si="27"/>
        <v>-0.0058</v>
      </c>
      <c r="Q131" s="181"/>
    </row>
    <row r="132" spans="1:17" ht="15.75" customHeight="1">
      <c r="A132" s="476">
        <v>31</v>
      </c>
      <c r="B132" s="477" t="s">
        <v>79</v>
      </c>
      <c r="C132" s="482">
        <v>4902544</v>
      </c>
      <c r="D132" s="46" t="s">
        <v>12</v>
      </c>
      <c r="E132" s="47" t="s">
        <v>354</v>
      </c>
      <c r="F132" s="491">
        <v>-100</v>
      </c>
      <c r="G132" s="436">
        <v>2368</v>
      </c>
      <c r="H132" s="437">
        <v>1751</v>
      </c>
      <c r="I132" s="511">
        <f>G132-H132</f>
        <v>617</v>
      </c>
      <c r="J132" s="511">
        <f t="shared" si="23"/>
        <v>-61700</v>
      </c>
      <c r="K132" s="511">
        <f t="shared" si="24"/>
        <v>-0.0617</v>
      </c>
      <c r="L132" s="436">
        <v>1000029</v>
      </c>
      <c r="M132" s="437">
        <v>999953</v>
      </c>
      <c r="N132" s="437">
        <f>L132-M132</f>
        <v>76</v>
      </c>
      <c r="O132" s="437">
        <f t="shared" si="26"/>
        <v>-7600</v>
      </c>
      <c r="P132" s="437">
        <f t="shared" si="27"/>
        <v>-0.0076</v>
      </c>
      <c r="Q132" s="758"/>
    </row>
    <row r="133" spans="1:17" ht="15.75" customHeight="1" thickBot="1">
      <c r="A133" s="480"/>
      <c r="B133" s="481"/>
      <c r="C133" s="483"/>
      <c r="D133" s="110"/>
      <c r="E133" s="53"/>
      <c r="F133" s="426"/>
      <c r="G133" s="36"/>
      <c r="H133" s="30"/>
      <c r="I133" s="31"/>
      <c r="J133" s="31"/>
      <c r="K133" s="32"/>
      <c r="L133" s="466"/>
      <c r="M133" s="31"/>
      <c r="N133" s="31"/>
      <c r="O133" s="31"/>
      <c r="P133" s="32"/>
      <c r="Q133" s="182"/>
    </row>
    <row r="134" ht="13.5" thickTop="1"/>
    <row r="135" spans="4:16" ht="16.5">
      <c r="D135" s="22"/>
      <c r="K135" s="602">
        <f>SUM(K91:K133)</f>
        <v>-0.3629004466666667</v>
      </c>
      <c r="L135" s="61"/>
      <c r="M135" s="61"/>
      <c r="N135" s="61"/>
      <c r="O135" s="61"/>
      <c r="P135" s="519">
        <f>SUM(P91:P133)</f>
        <v>0.2687331899999999</v>
      </c>
    </row>
    <row r="136" spans="11:16" ht="14.25">
      <c r="K136" s="61"/>
      <c r="L136" s="61"/>
      <c r="M136" s="61"/>
      <c r="N136" s="61"/>
      <c r="O136" s="61"/>
      <c r="P136" s="61"/>
    </row>
    <row r="137" spans="11:16" ht="14.25">
      <c r="K137" s="61"/>
      <c r="L137" s="61"/>
      <c r="M137" s="61"/>
      <c r="N137" s="61"/>
      <c r="O137" s="61"/>
      <c r="P137" s="61"/>
    </row>
    <row r="138" spans="17:18" ht="12.75">
      <c r="Q138" s="536" t="str">
        <f>NDPL!Q1</f>
        <v>APRIL-2014</v>
      </c>
      <c r="R138" s="308"/>
    </row>
    <row r="139" ht="13.5" thickBot="1"/>
    <row r="140" spans="1:17" ht="44.25" customHeight="1">
      <c r="A140" s="429"/>
      <c r="B140" s="427" t="s">
        <v>150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1:17" ht="19.5" customHeight="1">
      <c r="A141" s="276"/>
      <c r="B141" s="355" t="s">
        <v>151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59"/>
    </row>
    <row r="142" spans="1:17" ht="19.5" customHeight="1">
      <c r="A142" s="276"/>
      <c r="B142" s="350" t="s">
        <v>256</v>
      </c>
      <c r="C142" s="19"/>
      <c r="D142" s="19"/>
      <c r="E142" s="19"/>
      <c r="F142" s="19"/>
      <c r="G142" s="19"/>
      <c r="H142" s="19"/>
      <c r="I142" s="19"/>
      <c r="J142" s="19"/>
      <c r="K142" s="245">
        <f>K54</f>
        <v>0.9085000000000002</v>
      </c>
      <c r="L142" s="245"/>
      <c r="M142" s="245"/>
      <c r="N142" s="245"/>
      <c r="O142" s="245"/>
      <c r="P142" s="245">
        <f>P54</f>
        <v>-5.619900000000001</v>
      </c>
      <c r="Q142" s="59"/>
    </row>
    <row r="143" spans="1:17" ht="19.5" customHeight="1">
      <c r="A143" s="276"/>
      <c r="B143" s="350" t="s">
        <v>257</v>
      </c>
      <c r="C143" s="19"/>
      <c r="D143" s="19"/>
      <c r="E143" s="19"/>
      <c r="F143" s="19"/>
      <c r="G143" s="19"/>
      <c r="H143" s="19"/>
      <c r="I143" s="19"/>
      <c r="J143" s="19"/>
      <c r="K143" s="603">
        <f>K135</f>
        <v>-0.3629004466666667</v>
      </c>
      <c r="L143" s="245"/>
      <c r="M143" s="245"/>
      <c r="N143" s="245"/>
      <c r="O143" s="245"/>
      <c r="P143" s="245">
        <f>P135</f>
        <v>0.2687331899999999</v>
      </c>
      <c r="Q143" s="59"/>
    </row>
    <row r="144" spans="1:17" ht="19.5" customHeight="1">
      <c r="A144" s="276"/>
      <c r="B144" s="350" t="s">
        <v>152</v>
      </c>
      <c r="C144" s="19"/>
      <c r="D144" s="19"/>
      <c r="E144" s="19"/>
      <c r="F144" s="19"/>
      <c r="G144" s="19"/>
      <c r="H144" s="19"/>
      <c r="I144" s="19"/>
      <c r="J144" s="19"/>
      <c r="K144" s="603">
        <f>'ROHTAK ROAD'!K45</f>
        <v>-0.942</v>
      </c>
      <c r="L144" s="245"/>
      <c r="M144" s="245"/>
      <c r="N144" s="245"/>
      <c r="O144" s="245"/>
      <c r="P144" s="603">
        <f>'ROHTAK ROAD'!P45</f>
        <v>0.0128</v>
      </c>
      <c r="Q144" s="59"/>
    </row>
    <row r="145" spans="1:17" ht="19.5" customHeight="1">
      <c r="A145" s="276"/>
      <c r="B145" s="350" t="s">
        <v>153</v>
      </c>
      <c r="C145" s="19"/>
      <c r="D145" s="19"/>
      <c r="E145" s="19"/>
      <c r="F145" s="19"/>
      <c r="G145" s="19"/>
      <c r="H145" s="19"/>
      <c r="I145" s="19"/>
      <c r="J145" s="19"/>
      <c r="K145" s="603">
        <f>SUM(K142:K144)</f>
        <v>-0.3964004466666664</v>
      </c>
      <c r="L145" s="245"/>
      <c r="M145" s="245"/>
      <c r="N145" s="245"/>
      <c r="O145" s="245"/>
      <c r="P145" s="603">
        <f>SUM(P142:P144)</f>
        <v>-5.338366810000001</v>
      </c>
      <c r="Q145" s="59"/>
    </row>
    <row r="146" spans="1:17" ht="19.5" customHeight="1">
      <c r="A146" s="276"/>
      <c r="B146" s="355" t="s">
        <v>154</v>
      </c>
      <c r="C146" s="19"/>
      <c r="D146" s="19"/>
      <c r="E146" s="19"/>
      <c r="F146" s="19"/>
      <c r="G146" s="19"/>
      <c r="H146" s="19"/>
      <c r="I146" s="19"/>
      <c r="J146" s="19"/>
      <c r="K146" s="245"/>
      <c r="L146" s="245"/>
      <c r="M146" s="245"/>
      <c r="N146" s="245"/>
      <c r="O146" s="245"/>
      <c r="P146" s="245"/>
      <c r="Q146" s="59"/>
    </row>
    <row r="147" spans="1:17" ht="19.5" customHeight="1">
      <c r="A147" s="276"/>
      <c r="B147" s="350" t="s">
        <v>258</v>
      </c>
      <c r="C147" s="19"/>
      <c r="D147" s="19"/>
      <c r="E147" s="19"/>
      <c r="F147" s="19"/>
      <c r="G147" s="19"/>
      <c r="H147" s="19"/>
      <c r="I147" s="19"/>
      <c r="J147" s="19"/>
      <c r="K147" s="245">
        <f>K83</f>
        <v>9.534</v>
      </c>
      <c r="L147" s="245"/>
      <c r="M147" s="245"/>
      <c r="N147" s="245"/>
      <c r="O147" s="245"/>
      <c r="P147" s="245">
        <f>P83</f>
        <v>4.426</v>
      </c>
      <c r="Q147" s="59"/>
    </row>
    <row r="148" spans="1:17" ht="19.5" customHeight="1" thickBot="1">
      <c r="A148" s="277"/>
      <c r="B148" s="428" t="s">
        <v>155</v>
      </c>
      <c r="C148" s="60"/>
      <c r="D148" s="60"/>
      <c r="E148" s="60"/>
      <c r="F148" s="60"/>
      <c r="G148" s="60"/>
      <c r="H148" s="60"/>
      <c r="I148" s="60"/>
      <c r="J148" s="60"/>
      <c r="K148" s="604">
        <f>SUM(K145:K147)</f>
        <v>9.137599553333335</v>
      </c>
      <c r="L148" s="243"/>
      <c r="M148" s="243"/>
      <c r="N148" s="243"/>
      <c r="O148" s="243"/>
      <c r="P148" s="242">
        <f>SUM(P145:P147)</f>
        <v>-0.9123668100000009</v>
      </c>
      <c r="Q148" s="244"/>
    </row>
    <row r="149" ht="12.75">
      <c r="A149" s="276"/>
    </row>
    <row r="150" ht="12.75">
      <c r="A150" s="276"/>
    </row>
    <row r="151" ht="12.75">
      <c r="A151" s="276"/>
    </row>
    <row r="152" ht="13.5" thickBot="1">
      <c r="A152" s="277"/>
    </row>
    <row r="153" spans="1:17" ht="12.75">
      <c r="A153" s="270"/>
      <c r="B153" s="271"/>
      <c r="C153" s="271"/>
      <c r="D153" s="271"/>
      <c r="E153" s="271"/>
      <c r="F153" s="271"/>
      <c r="G153" s="271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8" t="s">
        <v>335</v>
      </c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62"/>
      <c r="C155" s="262"/>
      <c r="D155" s="262"/>
      <c r="E155" s="262"/>
      <c r="F155" s="262"/>
      <c r="G155" s="262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3"/>
      <c r="B156" s="274"/>
      <c r="C156" s="274"/>
      <c r="D156" s="274"/>
      <c r="E156" s="274"/>
      <c r="F156" s="274"/>
      <c r="G156" s="274"/>
      <c r="H156" s="19"/>
      <c r="I156" s="19"/>
      <c r="J156" s="19"/>
      <c r="K156" s="300" t="s">
        <v>347</v>
      </c>
      <c r="L156" s="19"/>
      <c r="M156" s="19"/>
      <c r="N156" s="19"/>
      <c r="O156" s="19"/>
      <c r="P156" s="300" t="s">
        <v>348</v>
      </c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60"/>
      <c r="C158" s="160"/>
      <c r="D158" s="160"/>
      <c r="E158" s="160"/>
      <c r="F158" s="160"/>
      <c r="G158" s="160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8">
      <c r="A159" s="279" t="s">
        <v>338</v>
      </c>
      <c r="B159" s="263"/>
      <c r="C159" s="263"/>
      <c r="D159" s="264"/>
      <c r="E159" s="264"/>
      <c r="F159" s="265"/>
      <c r="G159" s="264"/>
      <c r="H159" s="19"/>
      <c r="I159" s="19"/>
      <c r="J159" s="19"/>
      <c r="K159" s="521">
        <f>K148</f>
        <v>9.137599553333335</v>
      </c>
      <c r="L159" s="264" t="s">
        <v>336</v>
      </c>
      <c r="M159" s="19"/>
      <c r="N159" s="19"/>
      <c r="O159" s="19"/>
      <c r="P159" s="521">
        <f>P148</f>
        <v>-0.9123668100000009</v>
      </c>
      <c r="Q159" s="286" t="s">
        <v>336</v>
      </c>
    </row>
    <row r="160" spans="1:17" ht="18">
      <c r="A160" s="280"/>
      <c r="B160" s="266"/>
      <c r="C160" s="266"/>
      <c r="D160" s="262"/>
      <c r="E160" s="262"/>
      <c r="F160" s="267"/>
      <c r="G160" s="262"/>
      <c r="H160" s="19"/>
      <c r="I160" s="19"/>
      <c r="J160" s="19"/>
      <c r="K160" s="522"/>
      <c r="L160" s="262"/>
      <c r="M160" s="19"/>
      <c r="N160" s="19"/>
      <c r="O160" s="19"/>
      <c r="P160" s="522"/>
      <c r="Q160" s="287"/>
    </row>
    <row r="161" spans="1:17" ht="18">
      <c r="A161" s="281" t="s">
        <v>337</v>
      </c>
      <c r="B161" s="268"/>
      <c r="C161" s="51"/>
      <c r="D161" s="262"/>
      <c r="E161" s="262"/>
      <c r="F161" s="269"/>
      <c r="G161" s="264"/>
      <c r="H161" s="19"/>
      <c r="I161" s="19"/>
      <c r="J161" s="19"/>
      <c r="K161" s="522">
        <f>'STEPPED UP GENCO'!K45</f>
        <v>0.19582425520000005</v>
      </c>
      <c r="L161" s="264" t="s">
        <v>336</v>
      </c>
      <c r="M161" s="19"/>
      <c r="N161" s="19"/>
      <c r="O161" s="19"/>
      <c r="P161" s="522">
        <f>'STEPPED UP GENCO'!P45</f>
        <v>-1.0052563368</v>
      </c>
      <c r="Q161" s="286" t="s">
        <v>336</v>
      </c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0.25">
      <c r="A165" s="276"/>
      <c r="B165" s="19"/>
      <c r="C165" s="19"/>
      <c r="D165" s="19"/>
      <c r="E165" s="19"/>
      <c r="F165" s="19"/>
      <c r="G165" s="19"/>
      <c r="H165" s="263"/>
      <c r="I165" s="263"/>
      <c r="J165" s="282" t="s">
        <v>339</v>
      </c>
      <c r="K165" s="465">
        <f>SUM(K159:K164)</f>
        <v>9.333423808533334</v>
      </c>
      <c r="L165" s="282" t="s">
        <v>336</v>
      </c>
      <c r="M165" s="160"/>
      <c r="N165" s="19"/>
      <c r="O165" s="19"/>
      <c r="P165" s="465">
        <f>SUM(P159:P164)</f>
        <v>-1.917623146800001</v>
      </c>
      <c r="Q165" s="494" t="s">
        <v>336</v>
      </c>
    </row>
    <row r="166" spans="1:17" ht="13.5" thickBot="1">
      <c r="A166" s="277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4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view="pageBreakPreview" zoomScale="55" zoomScaleNormal="70" zoomScaleSheetLayoutView="55" workbookViewId="0" topLeftCell="A142">
      <selection activeCell="H15" sqref="H1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3" t="str">
        <f>NDPL!$Q$1</f>
        <v>APRIL-2014</v>
      </c>
      <c r="Q1" s="533"/>
    </row>
    <row r="2" ht="12.75">
      <c r="A2" s="17" t="s">
        <v>245</v>
      </c>
    </row>
    <row r="3" ht="23.25">
      <c r="A3" s="523" t="s">
        <v>156</v>
      </c>
    </row>
    <row r="4" spans="1:16" ht="24" thickBot="1">
      <c r="A4" s="524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01/05/2014</v>
      </c>
      <c r="H5" s="39" t="str">
        <f>NDPL!H5</f>
        <v>INTIAL READING 01/04/2014</v>
      </c>
      <c r="I5" s="39" t="s">
        <v>4</v>
      </c>
      <c r="J5" s="39" t="s">
        <v>5</v>
      </c>
      <c r="K5" s="39" t="s">
        <v>6</v>
      </c>
      <c r="L5" s="41" t="str">
        <f>NDPL!G5</f>
        <v>FINAL READING 01/05/2014</v>
      </c>
      <c r="M5" s="39" t="str">
        <f>NDPL!H5</f>
        <v>INTIAL READING 01/04/2014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7.5" customHeight="1" thickBot="1" thickTop="1"/>
    <row r="7" spans="1:17" ht="22.5" customHeight="1" thickTop="1">
      <c r="A7" s="352"/>
      <c r="B7" s="353" t="s">
        <v>157</v>
      </c>
      <c r="C7" s="354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s="726" customFormat="1" ht="24" customHeight="1">
      <c r="A8" s="325">
        <v>1</v>
      </c>
      <c r="B8" s="390" t="s">
        <v>158</v>
      </c>
      <c r="C8" s="391">
        <v>4865180</v>
      </c>
      <c r="D8" s="152" t="s">
        <v>12</v>
      </c>
      <c r="E8" s="116" t="s">
        <v>354</v>
      </c>
      <c r="F8" s="400">
        <v>4000</v>
      </c>
      <c r="G8" s="436">
        <v>997963</v>
      </c>
      <c r="H8" s="437">
        <v>997963</v>
      </c>
      <c r="I8" s="408">
        <f>G8-H8</f>
        <v>0</v>
      </c>
      <c r="J8" s="408">
        <f aca="true" t="shared" si="0" ref="J8:J83">$F8*I8</f>
        <v>0</v>
      </c>
      <c r="K8" s="408">
        <f aca="true" t="shared" si="1" ref="K8:K83">J8/1000000</f>
        <v>0</v>
      </c>
      <c r="L8" s="436">
        <v>8801</v>
      </c>
      <c r="M8" s="437">
        <v>8801</v>
      </c>
      <c r="N8" s="408">
        <f>L8-M8</f>
        <v>0</v>
      </c>
      <c r="O8" s="408">
        <f aca="true" t="shared" si="2" ref="O8:O83">$F8*N8</f>
        <v>0</v>
      </c>
      <c r="P8" s="698">
        <f aca="true" t="shared" si="3" ref="P8:P83">O8/1000000</f>
        <v>0</v>
      </c>
      <c r="Q8" s="551"/>
    </row>
    <row r="9" spans="1:17" s="726" customFormat="1" ht="24" customHeight="1">
      <c r="A9" s="325"/>
      <c r="B9" s="390"/>
      <c r="C9" s="391"/>
      <c r="D9" s="152"/>
      <c r="E9" s="116"/>
      <c r="F9" s="400"/>
      <c r="G9" s="348"/>
      <c r="H9" s="349"/>
      <c r="I9" s="405"/>
      <c r="J9" s="405"/>
      <c r="K9" s="405">
        <v>-0.168</v>
      </c>
      <c r="L9" s="348"/>
      <c r="M9" s="349"/>
      <c r="N9" s="405"/>
      <c r="O9" s="405"/>
      <c r="P9" s="405">
        <v>-0.24</v>
      </c>
      <c r="Q9" s="551" t="s">
        <v>429</v>
      </c>
    </row>
    <row r="10" spans="1:17" ht="24.75" customHeight="1">
      <c r="A10" s="325">
        <v>2</v>
      </c>
      <c r="B10" s="390" t="s">
        <v>159</v>
      </c>
      <c r="C10" s="391">
        <v>4865095</v>
      </c>
      <c r="D10" s="152" t="s">
        <v>12</v>
      </c>
      <c r="E10" s="116" t="s">
        <v>354</v>
      </c>
      <c r="F10" s="400">
        <v>1333.33</v>
      </c>
      <c r="G10" s="436">
        <v>986062</v>
      </c>
      <c r="H10" s="437">
        <v>986211</v>
      </c>
      <c r="I10" s="408">
        <f>G10-H10</f>
        <v>-149</v>
      </c>
      <c r="J10" s="408">
        <f t="shared" si="0"/>
        <v>-198666.16999999998</v>
      </c>
      <c r="K10" s="408">
        <f t="shared" si="1"/>
        <v>-0.19866616999999998</v>
      </c>
      <c r="L10" s="436">
        <v>673931</v>
      </c>
      <c r="M10" s="437">
        <v>673930</v>
      </c>
      <c r="N10" s="408">
        <f>L10-M10</f>
        <v>1</v>
      </c>
      <c r="O10" s="408">
        <f t="shared" si="2"/>
        <v>1333.33</v>
      </c>
      <c r="P10" s="698">
        <f t="shared" si="3"/>
        <v>0.00133333</v>
      </c>
      <c r="Q10" s="678"/>
    </row>
    <row r="11" spans="1:17" ht="22.5" customHeight="1">
      <c r="A11" s="325">
        <v>3</v>
      </c>
      <c r="B11" s="390" t="s">
        <v>160</v>
      </c>
      <c r="C11" s="391">
        <v>4865166</v>
      </c>
      <c r="D11" s="152" t="s">
        <v>12</v>
      </c>
      <c r="E11" s="116" t="s">
        <v>354</v>
      </c>
      <c r="F11" s="400">
        <v>1000</v>
      </c>
      <c r="G11" s="512"/>
      <c r="H11" s="511"/>
      <c r="I11" s="408"/>
      <c r="J11" s="408"/>
      <c r="K11" s="405">
        <v>0.052</v>
      </c>
      <c r="L11" s="512"/>
      <c r="M11" s="511"/>
      <c r="N11" s="408"/>
      <c r="O11" s="408"/>
      <c r="P11" s="405">
        <v>0.078</v>
      </c>
      <c r="Q11" s="551" t="s">
        <v>429</v>
      </c>
    </row>
    <row r="12" spans="1:17" ht="22.5" customHeight="1">
      <c r="A12" s="325">
        <v>4</v>
      </c>
      <c r="B12" s="390" t="s">
        <v>161</v>
      </c>
      <c r="C12" s="391">
        <v>4865151</v>
      </c>
      <c r="D12" s="152" t="s">
        <v>12</v>
      </c>
      <c r="E12" s="116" t="s">
        <v>354</v>
      </c>
      <c r="F12" s="400">
        <v>1000</v>
      </c>
      <c r="G12" s="436">
        <v>12452</v>
      </c>
      <c r="H12" s="511">
        <v>12262</v>
      </c>
      <c r="I12" s="408">
        <f>G12-H12</f>
        <v>190</v>
      </c>
      <c r="J12" s="408">
        <f t="shared" si="0"/>
        <v>190000</v>
      </c>
      <c r="K12" s="408">
        <f t="shared" si="1"/>
        <v>0.19</v>
      </c>
      <c r="L12" s="436">
        <v>999613</v>
      </c>
      <c r="M12" s="511">
        <v>999584</v>
      </c>
      <c r="N12" s="408">
        <f>L12-M12</f>
        <v>29</v>
      </c>
      <c r="O12" s="408">
        <f t="shared" si="2"/>
        <v>29000</v>
      </c>
      <c r="P12" s="408">
        <f t="shared" si="3"/>
        <v>0.029</v>
      </c>
      <c r="Q12" s="577"/>
    </row>
    <row r="13" spans="1:17" ht="22.5" customHeight="1">
      <c r="A13" s="325">
        <v>5</v>
      </c>
      <c r="B13" s="390" t="s">
        <v>162</v>
      </c>
      <c r="C13" s="391">
        <v>4865152</v>
      </c>
      <c r="D13" s="152" t="s">
        <v>12</v>
      </c>
      <c r="E13" s="116" t="s">
        <v>354</v>
      </c>
      <c r="F13" s="400">
        <v>300</v>
      </c>
      <c r="G13" s="436">
        <v>1605</v>
      </c>
      <c r="H13" s="437">
        <v>1605</v>
      </c>
      <c r="I13" s="408">
        <f>G13-H13</f>
        <v>0</v>
      </c>
      <c r="J13" s="408">
        <f t="shared" si="0"/>
        <v>0</v>
      </c>
      <c r="K13" s="408">
        <f t="shared" si="1"/>
        <v>0</v>
      </c>
      <c r="L13" s="436">
        <v>112</v>
      </c>
      <c r="M13" s="437">
        <v>112</v>
      </c>
      <c r="N13" s="408">
        <f>L13-M13</f>
        <v>0</v>
      </c>
      <c r="O13" s="408">
        <f t="shared" si="2"/>
        <v>0</v>
      </c>
      <c r="P13" s="408">
        <f t="shared" si="3"/>
        <v>0</v>
      </c>
      <c r="Q13" s="537"/>
    </row>
    <row r="14" spans="1:17" ht="22.5" customHeight="1">
      <c r="A14" s="325">
        <v>6</v>
      </c>
      <c r="B14" s="390" t="s">
        <v>163</v>
      </c>
      <c r="C14" s="391">
        <v>4865096</v>
      </c>
      <c r="D14" s="152" t="s">
        <v>12</v>
      </c>
      <c r="E14" s="116" t="s">
        <v>354</v>
      </c>
      <c r="F14" s="400">
        <v>100</v>
      </c>
      <c r="G14" s="512"/>
      <c r="H14" s="511"/>
      <c r="I14" s="408"/>
      <c r="J14" s="408"/>
      <c r="K14" s="405">
        <v>0.0179</v>
      </c>
      <c r="L14" s="512"/>
      <c r="M14" s="511"/>
      <c r="N14" s="408"/>
      <c r="O14" s="408"/>
      <c r="P14" s="405">
        <v>0.1758</v>
      </c>
      <c r="Q14" s="551" t="s">
        <v>429</v>
      </c>
    </row>
    <row r="15" spans="1:17" ht="22.5" customHeight="1">
      <c r="A15" s="325">
        <v>7</v>
      </c>
      <c r="B15" s="390" t="s">
        <v>164</v>
      </c>
      <c r="C15" s="391">
        <v>4865140</v>
      </c>
      <c r="D15" s="152" t="s">
        <v>12</v>
      </c>
      <c r="E15" s="116" t="s">
        <v>354</v>
      </c>
      <c r="F15" s="400">
        <v>75</v>
      </c>
      <c r="G15" s="436">
        <v>747001</v>
      </c>
      <c r="H15" s="437">
        <v>751656</v>
      </c>
      <c r="I15" s="408">
        <f>G15-H15</f>
        <v>-4655</v>
      </c>
      <c r="J15" s="408">
        <f>$F15*I15</f>
        <v>-349125</v>
      </c>
      <c r="K15" s="408">
        <f>J15/1000000</f>
        <v>-0.349125</v>
      </c>
      <c r="L15" s="436">
        <v>49353</v>
      </c>
      <c r="M15" s="437">
        <v>49382</v>
      </c>
      <c r="N15" s="408">
        <f>L15-M15</f>
        <v>-29</v>
      </c>
      <c r="O15" s="408">
        <f>$F15*N15</f>
        <v>-2175</v>
      </c>
      <c r="P15" s="408">
        <f>O15/1000000</f>
        <v>-0.002175</v>
      </c>
      <c r="Q15" s="551"/>
    </row>
    <row r="16" spans="1:17" ht="22.5" customHeight="1">
      <c r="A16" s="325">
        <v>8</v>
      </c>
      <c r="B16" s="390" t="s">
        <v>165</v>
      </c>
      <c r="C16" s="391">
        <v>4864789</v>
      </c>
      <c r="D16" s="152" t="s">
        <v>12</v>
      </c>
      <c r="E16" s="116" t="s">
        <v>354</v>
      </c>
      <c r="F16" s="400">
        <v>100</v>
      </c>
      <c r="G16" s="512"/>
      <c r="H16" s="511"/>
      <c r="I16" s="408"/>
      <c r="J16" s="408"/>
      <c r="K16" s="405">
        <v>-0.0087</v>
      </c>
      <c r="L16" s="512"/>
      <c r="M16" s="511"/>
      <c r="N16" s="408"/>
      <c r="O16" s="408"/>
      <c r="P16" s="405">
        <v>-0.0269</v>
      </c>
      <c r="Q16" s="551" t="s">
        <v>429</v>
      </c>
    </row>
    <row r="17" spans="1:17" ht="18">
      <c r="A17" s="325">
        <v>9</v>
      </c>
      <c r="B17" s="390" t="s">
        <v>166</v>
      </c>
      <c r="C17" s="391">
        <v>4865181</v>
      </c>
      <c r="D17" s="152" t="s">
        <v>12</v>
      </c>
      <c r="E17" s="116" t="s">
        <v>354</v>
      </c>
      <c r="F17" s="400">
        <v>900</v>
      </c>
      <c r="G17" s="348"/>
      <c r="H17" s="511"/>
      <c r="I17" s="408"/>
      <c r="J17" s="408"/>
      <c r="K17" s="405">
        <v>-0.0054</v>
      </c>
      <c r="L17" s="512"/>
      <c r="M17" s="511"/>
      <c r="N17" s="408"/>
      <c r="O17" s="408"/>
      <c r="P17" s="405">
        <v>-0.1071</v>
      </c>
      <c r="Q17" s="551" t="s">
        <v>429</v>
      </c>
    </row>
    <row r="18" spans="1:17" ht="22.5" customHeight="1">
      <c r="A18" s="325"/>
      <c r="B18" s="392" t="s">
        <v>167</v>
      </c>
      <c r="C18" s="391"/>
      <c r="D18" s="152"/>
      <c r="E18" s="152"/>
      <c r="F18" s="400"/>
      <c r="G18" s="611"/>
      <c r="H18" s="614"/>
      <c r="I18" s="405"/>
      <c r="J18" s="405"/>
      <c r="K18" s="770"/>
      <c r="L18" s="411"/>
      <c r="M18" s="405"/>
      <c r="N18" s="405"/>
      <c r="O18" s="405"/>
      <c r="P18" s="770"/>
      <c r="Q18" s="762"/>
    </row>
    <row r="19" spans="1:17" s="759" customFormat="1" ht="22.5" customHeight="1">
      <c r="A19" s="325">
        <v>10</v>
      </c>
      <c r="B19" s="390" t="s">
        <v>15</v>
      </c>
      <c r="C19" s="391">
        <v>4864973</v>
      </c>
      <c r="D19" s="152" t="s">
        <v>12</v>
      </c>
      <c r="E19" s="116" t="s">
        <v>354</v>
      </c>
      <c r="F19" s="400">
        <v>-1000</v>
      </c>
      <c r="G19" s="439">
        <v>990464</v>
      </c>
      <c r="H19" s="440">
        <v>990332</v>
      </c>
      <c r="I19" s="405">
        <f>G19-H19</f>
        <v>132</v>
      </c>
      <c r="J19" s="405">
        <f t="shared" si="0"/>
        <v>-132000</v>
      </c>
      <c r="K19" s="405">
        <f t="shared" si="1"/>
        <v>-0.132</v>
      </c>
      <c r="L19" s="439">
        <v>945954</v>
      </c>
      <c r="M19" s="440">
        <v>945977</v>
      </c>
      <c r="N19" s="405">
        <f>L19-M19</f>
        <v>-23</v>
      </c>
      <c r="O19" s="405">
        <f t="shared" si="2"/>
        <v>23000</v>
      </c>
      <c r="P19" s="405">
        <f t="shared" si="3"/>
        <v>0.023</v>
      </c>
      <c r="Q19" s="762" t="s">
        <v>427</v>
      </c>
    </row>
    <row r="20" spans="1:17" s="759" customFormat="1" ht="22.5" customHeight="1">
      <c r="A20" s="325"/>
      <c r="B20" s="390" t="s">
        <v>15</v>
      </c>
      <c r="C20" s="391">
        <v>4864973</v>
      </c>
      <c r="D20" s="152" t="s">
        <v>12</v>
      </c>
      <c r="E20" s="116" t="s">
        <v>354</v>
      </c>
      <c r="F20" s="400">
        <v>-1000</v>
      </c>
      <c r="G20" s="439"/>
      <c r="H20" s="440"/>
      <c r="I20" s="405"/>
      <c r="J20" s="405"/>
      <c r="K20" s="405">
        <v>-0.0396</v>
      </c>
      <c r="L20" s="439"/>
      <c r="M20" s="440"/>
      <c r="N20" s="405"/>
      <c r="O20" s="405"/>
      <c r="P20" s="405">
        <v>0.0069</v>
      </c>
      <c r="Q20" s="762" t="s">
        <v>426</v>
      </c>
    </row>
    <row r="21" spans="1:17" ht="22.5" customHeight="1">
      <c r="A21" s="325">
        <v>11</v>
      </c>
      <c r="B21" s="357" t="s">
        <v>16</v>
      </c>
      <c r="C21" s="391">
        <v>4864974</v>
      </c>
      <c r="D21" s="104" t="s">
        <v>12</v>
      </c>
      <c r="E21" s="116" t="s">
        <v>354</v>
      </c>
      <c r="F21" s="400">
        <v>-1000</v>
      </c>
      <c r="G21" s="439">
        <v>987821</v>
      </c>
      <c r="H21" s="440">
        <v>987687</v>
      </c>
      <c r="I21" s="405">
        <f>G21-H21</f>
        <v>134</v>
      </c>
      <c r="J21" s="405">
        <f t="shared" si="0"/>
        <v>-134000</v>
      </c>
      <c r="K21" s="405">
        <f t="shared" si="1"/>
        <v>-0.134</v>
      </c>
      <c r="L21" s="439">
        <v>950992</v>
      </c>
      <c r="M21" s="440">
        <v>951056</v>
      </c>
      <c r="N21" s="405">
        <f>L21-M21</f>
        <v>-64</v>
      </c>
      <c r="O21" s="405">
        <f t="shared" si="2"/>
        <v>64000</v>
      </c>
      <c r="P21" s="405">
        <f t="shared" si="3"/>
        <v>0.064</v>
      </c>
      <c r="Q21" s="762"/>
    </row>
    <row r="22" spans="1:17" ht="22.5" customHeight="1">
      <c r="A22" s="325">
        <v>12</v>
      </c>
      <c r="B22" s="390" t="s">
        <v>17</v>
      </c>
      <c r="C22" s="391">
        <v>4864998</v>
      </c>
      <c r="D22" s="152" t="s">
        <v>12</v>
      </c>
      <c r="E22" s="116" t="s">
        <v>354</v>
      </c>
      <c r="F22" s="400">
        <v>-1000</v>
      </c>
      <c r="G22" s="439">
        <v>976987</v>
      </c>
      <c r="H22" s="349">
        <v>976951</v>
      </c>
      <c r="I22" s="405">
        <f>G22-H22</f>
        <v>36</v>
      </c>
      <c r="J22" s="405">
        <f t="shared" si="0"/>
        <v>-36000</v>
      </c>
      <c r="K22" s="405">
        <f t="shared" si="1"/>
        <v>-0.036</v>
      </c>
      <c r="L22" s="439">
        <v>933347</v>
      </c>
      <c r="M22" s="349">
        <v>933407</v>
      </c>
      <c r="N22" s="405">
        <f>L22-M22</f>
        <v>-60</v>
      </c>
      <c r="O22" s="405">
        <f t="shared" si="2"/>
        <v>60000</v>
      </c>
      <c r="P22" s="405">
        <f t="shared" si="3"/>
        <v>0.06</v>
      </c>
      <c r="Q22" s="762" t="s">
        <v>425</v>
      </c>
    </row>
    <row r="23" spans="1:17" ht="22.5" customHeight="1">
      <c r="A23" s="325">
        <v>13</v>
      </c>
      <c r="B23" s="390" t="s">
        <v>168</v>
      </c>
      <c r="C23" s="391">
        <v>4864976</v>
      </c>
      <c r="D23" s="152" t="s">
        <v>12</v>
      </c>
      <c r="E23" s="116" t="s">
        <v>354</v>
      </c>
      <c r="F23" s="400">
        <v>-1000</v>
      </c>
      <c r="G23" s="436">
        <v>992502</v>
      </c>
      <c r="H23" s="437">
        <v>992477</v>
      </c>
      <c r="I23" s="408">
        <f>G23-H23</f>
        <v>25</v>
      </c>
      <c r="J23" s="408">
        <f t="shared" si="0"/>
        <v>-25000</v>
      </c>
      <c r="K23" s="408">
        <f t="shared" si="1"/>
        <v>-0.025</v>
      </c>
      <c r="L23" s="436">
        <v>950119</v>
      </c>
      <c r="M23" s="437">
        <v>950274</v>
      </c>
      <c r="N23" s="408">
        <f>L23-M23</f>
        <v>-155</v>
      </c>
      <c r="O23" s="408">
        <f t="shared" si="2"/>
        <v>155000</v>
      </c>
      <c r="P23" s="408">
        <f t="shared" si="3"/>
        <v>0.155</v>
      </c>
      <c r="Q23" s="397"/>
    </row>
    <row r="24" spans="1:17" ht="22.5" customHeight="1">
      <c r="A24" s="325"/>
      <c r="B24" s="392" t="s">
        <v>169</v>
      </c>
      <c r="C24" s="391"/>
      <c r="D24" s="152"/>
      <c r="E24" s="152"/>
      <c r="F24" s="400"/>
      <c r="G24" s="611"/>
      <c r="H24" s="610"/>
      <c r="I24" s="408"/>
      <c r="J24" s="408"/>
      <c r="K24" s="408"/>
      <c r="L24" s="409"/>
      <c r="M24" s="408"/>
      <c r="N24" s="408"/>
      <c r="O24" s="408"/>
      <c r="P24" s="408"/>
      <c r="Q24" s="397"/>
    </row>
    <row r="25" spans="1:17" ht="22.5" customHeight="1">
      <c r="A25" s="325">
        <v>14</v>
      </c>
      <c r="B25" s="390" t="s">
        <v>15</v>
      </c>
      <c r="C25" s="391">
        <v>5128437</v>
      </c>
      <c r="D25" s="152" t="s">
        <v>12</v>
      </c>
      <c r="E25" s="116" t="s">
        <v>354</v>
      </c>
      <c r="F25" s="400">
        <v>-1000</v>
      </c>
      <c r="G25" s="436">
        <v>987376</v>
      </c>
      <c r="H25" s="437">
        <v>988757</v>
      </c>
      <c r="I25" s="408">
        <f>G25-H25</f>
        <v>-1381</v>
      </c>
      <c r="J25" s="408">
        <f t="shared" si="0"/>
        <v>1381000</v>
      </c>
      <c r="K25" s="408">
        <f t="shared" si="1"/>
        <v>1.381</v>
      </c>
      <c r="L25" s="436">
        <v>980380</v>
      </c>
      <c r="M25" s="437">
        <v>980399</v>
      </c>
      <c r="N25" s="408">
        <f>L25-M25</f>
        <v>-19</v>
      </c>
      <c r="O25" s="408">
        <f t="shared" si="2"/>
        <v>19000</v>
      </c>
      <c r="P25" s="408">
        <f t="shared" si="3"/>
        <v>0.019</v>
      </c>
      <c r="Q25" s="687"/>
    </row>
    <row r="26" spans="1:17" ht="22.5" customHeight="1">
      <c r="A26" s="325">
        <v>15</v>
      </c>
      <c r="B26" s="390" t="s">
        <v>16</v>
      </c>
      <c r="C26" s="391">
        <v>5128439</v>
      </c>
      <c r="D26" s="152" t="s">
        <v>12</v>
      </c>
      <c r="E26" s="116" t="s">
        <v>354</v>
      </c>
      <c r="F26" s="400">
        <v>-1000</v>
      </c>
      <c r="G26" s="436">
        <v>24881</v>
      </c>
      <c r="H26" s="437">
        <v>24334</v>
      </c>
      <c r="I26" s="408">
        <f>G26-H26</f>
        <v>547</v>
      </c>
      <c r="J26" s="408">
        <f t="shared" si="0"/>
        <v>-547000</v>
      </c>
      <c r="K26" s="408">
        <f t="shared" si="1"/>
        <v>-0.547</v>
      </c>
      <c r="L26" s="436">
        <v>985415</v>
      </c>
      <c r="M26" s="437">
        <v>985422</v>
      </c>
      <c r="N26" s="408">
        <f>L26-M26</f>
        <v>-7</v>
      </c>
      <c r="O26" s="408">
        <f t="shared" si="2"/>
        <v>7000</v>
      </c>
      <c r="P26" s="408">
        <f t="shared" si="3"/>
        <v>0.007</v>
      </c>
      <c r="Q26" s="687"/>
    </row>
    <row r="27" spans="1:17" ht="22.5" customHeight="1">
      <c r="A27" s="325">
        <v>16</v>
      </c>
      <c r="B27" s="390" t="s">
        <v>17</v>
      </c>
      <c r="C27" s="391">
        <v>5128460</v>
      </c>
      <c r="D27" s="152" t="s">
        <v>12</v>
      </c>
      <c r="E27" s="116" t="s">
        <v>354</v>
      </c>
      <c r="F27" s="400">
        <v>-1000</v>
      </c>
      <c r="G27" s="436">
        <v>24655</v>
      </c>
      <c r="H27" s="437">
        <v>21928</v>
      </c>
      <c r="I27" s="408">
        <f>G27-H27</f>
        <v>2727</v>
      </c>
      <c r="J27" s="408">
        <f>$F27*I27</f>
        <v>-2727000</v>
      </c>
      <c r="K27" s="408">
        <f>J27/1000000</f>
        <v>-2.727</v>
      </c>
      <c r="L27" s="436">
        <v>999985</v>
      </c>
      <c r="M27" s="437">
        <v>1000002</v>
      </c>
      <c r="N27" s="408">
        <f>L27-M27</f>
        <v>-17</v>
      </c>
      <c r="O27" s="408">
        <f>$F27*N27</f>
        <v>17000</v>
      </c>
      <c r="P27" s="408">
        <f>O27/1000000</f>
        <v>0.017</v>
      </c>
      <c r="Q27" s="687"/>
    </row>
    <row r="28" spans="1:17" s="726" customFormat="1" ht="22.5" customHeight="1">
      <c r="A28" s="325"/>
      <c r="B28" s="390" t="s">
        <v>17</v>
      </c>
      <c r="C28" s="391">
        <v>5100234</v>
      </c>
      <c r="D28" s="152" t="s">
        <v>12</v>
      </c>
      <c r="E28" s="116" t="s">
        <v>354</v>
      </c>
      <c r="F28" s="400">
        <v>-1000</v>
      </c>
      <c r="G28" s="439">
        <v>9</v>
      </c>
      <c r="H28" s="440">
        <v>0</v>
      </c>
      <c r="I28" s="405">
        <f>G28-H28</f>
        <v>9</v>
      </c>
      <c r="J28" s="405">
        <f>$F28*I28</f>
        <v>-9000</v>
      </c>
      <c r="K28" s="405">
        <f>J28/1000000</f>
        <v>-0.009</v>
      </c>
      <c r="L28" s="439">
        <v>999897</v>
      </c>
      <c r="M28" s="440">
        <v>1000000</v>
      </c>
      <c r="N28" s="405">
        <f>L28-M28</f>
        <v>-103</v>
      </c>
      <c r="O28" s="405">
        <f>$F28*N28</f>
        <v>103000</v>
      </c>
      <c r="P28" s="405">
        <f>O28/1000000</f>
        <v>0.103</v>
      </c>
      <c r="Q28" s="760" t="s">
        <v>418</v>
      </c>
    </row>
    <row r="29" spans="1:17" ht="22.5" customHeight="1">
      <c r="A29" s="325"/>
      <c r="B29" s="355" t="s">
        <v>170</v>
      </c>
      <c r="C29" s="391"/>
      <c r="D29" s="104"/>
      <c r="E29" s="104"/>
      <c r="F29" s="400"/>
      <c r="G29" s="611"/>
      <c r="H29" s="610"/>
      <c r="I29" s="408"/>
      <c r="J29" s="408"/>
      <c r="K29" s="408"/>
      <c r="L29" s="409"/>
      <c r="M29" s="408"/>
      <c r="N29" s="408"/>
      <c r="O29" s="408"/>
      <c r="P29" s="408"/>
      <c r="Q29" s="397"/>
    </row>
    <row r="30" spans="1:17" ht="22.5" customHeight="1">
      <c r="A30" s="325">
        <v>17</v>
      </c>
      <c r="B30" s="390" t="s">
        <v>15</v>
      </c>
      <c r="C30" s="391">
        <v>4864977</v>
      </c>
      <c r="D30" s="152" t="s">
        <v>12</v>
      </c>
      <c r="E30" s="116" t="s">
        <v>354</v>
      </c>
      <c r="F30" s="400">
        <v>-1000</v>
      </c>
      <c r="G30" s="439">
        <v>786</v>
      </c>
      <c r="H30" s="440">
        <v>610</v>
      </c>
      <c r="I30" s="405">
        <f>G30-H30</f>
        <v>176</v>
      </c>
      <c r="J30" s="405">
        <f t="shared" si="0"/>
        <v>-176000</v>
      </c>
      <c r="K30" s="405">
        <f t="shared" si="1"/>
        <v>-0.176</v>
      </c>
      <c r="L30" s="439">
        <v>999446</v>
      </c>
      <c r="M30" s="440">
        <v>999450</v>
      </c>
      <c r="N30" s="405">
        <f>L30-M30</f>
        <v>-4</v>
      </c>
      <c r="O30" s="405">
        <f t="shared" si="2"/>
        <v>4000</v>
      </c>
      <c r="P30" s="405">
        <f t="shared" si="3"/>
        <v>0.004</v>
      </c>
      <c r="Q30" s="729"/>
    </row>
    <row r="31" spans="1:17" ht="22.5" customHeight="1">
      <c r="A31" s="325">
        <v>18</v>
      </c>
      <c r="B31" s="390" t="s">
        <v>16</v>
      </c>
      <c r="C31" s="391">
        <v>4864970</v>
      </c>
      <c r="D31" s="152" t="s">
        <v>12</v>
      </c>
      <c r="E31" s="116" t="s">
        <v>354</v>
      </c>
      <c r="F31" s="400">
        <v>-1000</v>
      </c>
      <c r="G31" s="436">
        <v>4748</v>
      </c>
      <c r="H31" s="437">
        <v>5139</v>
      </c>
      <c r="I31" s="408">
        <f>G31-H31</f>
        <v>-391</v>
      </c>
      <c r="J31" s="408">
        <f t="shared" si="0"/>
        <v>391000</v>
      </c>
      <c r="K31" s="408">
        <f t="shared" si="1"/>
        <v>0.391</v>
      </c>
      <c r="L31" s="436">
        <v>1626</v>
      </c>
      <c r="M31" s="437">
        <v>1656</v>
      </c>
      <c r="N31" s="408">
        <f>L31-M31</f>
        <v>-30</v>
      </c>
      <c r="O31" s="408">
        <f t="shared" si="2"/>
        <v>30000</v>
      </c>
      <c r="P31" s="408">
        <f t="shared" si="3"/>
        <v>0.03</v>
      </c>
      <c r="Q31" s="397"/>
    </row>
    <row r="32" spans="1:17" ht="22.5" customHeight="1">
      <c r="A32" s="325">
        <v>19</v>
      </c>
      <c r="B32" s="390" t="s">
        <v>17</v>
      </c>
      <c r="C32" s="391">
        <v>4864971</v>
      </c>
      <c r="D32" s="152" t="s">
        <v>12</v>
      </c>
      <c r="E32" s="116" t="s">
        <v>354</v>
      </c>
      <c r="F32" s="400">
        <v>-1000</v>
      </c>
      <c r="G32" s="436">
        <v>21981</v>
      </c>
      <c r="H32" s="437">
        <v>22294</v>
      </c>
      <c r="I32" s="408">
        <f>G32-H32</f>
        <v>-313</v>
      </c>
      <c r="J32" s="408">
        <f t="shared" si="0"/>
        <v>313000</v>
      </c>
      <c r="K32" s="408">
        <f t="shared" si="1"/>
        <v>0.313</v>
      </c>
      <c r="L32" s="436">
        <v>6205</v>
      </c>
      <c r="M32" s="437">
        <v>6211</v>
      </c>
      <c r="N32" s="408">
        <f>L32-M32</f>
        <v>-6</v>
      </c>
      <c r="O32" s="408">
        <f t="shared" si="2"/>
        <v>6000</v>
      </c>
      <c r="P32" s="408">
        <f t="shared" si="3"/>
        <v>0.006</v>
      </c>
      <c r="Q32" s="397"/>
    </row>
    <row r="33" spans="1:17" ht="22.5" customHeight="1">
      <c r="A33" s="325">
        <v>20</v>
      </c>
      <c r="B33" s="357" t="s">
        <v>168</v>
      </c>
      <c r="C33" s="391">
        <v>4864995</v>
      </c>
      <c r="D33" s="104" t="s">
        <v>12</v>
      </c>
      <c r="E33" s="116" t="s">
        <v>354</v>
      </c>
      <c r="F33" s="400">
        <v>-1000</v>
      </c>
      <c r="G33" s="436">
        <v>1077</v>
      </c>
      <c r="H33" s="437">
        <v>902</v>
      </c>
      <c r="I33" s="408">
        <f>G33-H33</f>
        <v>175</v>
      </c>
      <c r="J33" s="408">
        <f t="shared" si="0"/>
        <v>-175000</v>
      </c>
      <c r="K33" s="408">
        <f t="shared" si="1"/>
        <v>-0.175</v>
      </c>
      <c r="L33" s="436">
        <v>999924</v>
      </c>
      <c r="M33" s="437">
        <v>999931</v>
      </c>
      <c r="N33" s="408">
        <f>L33-M33</f>
        <v>-7</v>
      </c>
      <c r="O33" s="408">
        <f t="shared" si="2"/>
        <v>7000</v>
      </c>
      <c r="P33" s="408">
        <f t="shared" si="3"/>
        <v>0.007</v>
      </c>
      <c r="Q33" s="751"/>
    </row>
    <row r="34" spans="1:17" ht="22.5" customHeight="1">
      <c r="A34" s="325"/>
      <c r="B34" s="392" t="s">
        <v>171</v>
      </c>
      <c r="C34" s="391"/>
      <c r="D34" s="152"/>
      <c r="E34" s="152"/>
      <c r="F34" s="400"/>
      <c r="G34" s="611"/>
      <c r="H34" s="610"/>
      <c r="I34" s="408"/>
      <c r="J34" s="408"/>
      <c r="K34" s="408"/>
      <c r="L34" s="409"/>
      <c r="M34" s="408"/>
      <c r="N34" s="408"/>
      <c r="O34" s="408"/>
      <c r="P34" s="408"/>
      <c r="Q34" s="397"/>
    </row>
    <row r="35" spans="1:17" ht="22.5" customHeight="1">
      <c r="A35" s="325"/>
      <c r="B35" s="392" t="s">
        <v>41</v>
      </c>
      <c r="C35" s="391"/>
      <c r="D35" s="152"/>
      <c r="E35" s="152"/>
      <c r="F35" s="400"/>
      <c r="G35" s="611"/>
      <c r="H35" s="610"/>
      <c r="I35" s="408"/>
      <c r="J35" s="408"/>
      <c r="K35" s="408"/>
      <c r="L35" s="409"/>
      <c r="M35" s="408"/>
      <c r="N35" s="408"/>
      <c r="O35" s="408"/>
      <c r="P35" s="408"/>
      <c r="Q35" s="397"/>
    </row>
    <row r="36" spans="1:17" ht="22.5" customHeight="1">
      <c r="A36" s="325">
        <v>21</v>
      </c>
      <c r="B36" s="390" t="s">
        <v>172</v>
      </c>
      <c r="C36" s="391">
        <v>4864955</v>
      </c>
      <c r="D36" s="152" t="s">
        <v>12</v>
      </c>
      <c r="E36" s="116" t="s">
        <v>354</v>
      </c>
      <c r="F36" s="400">
        <v>1000</v>
      </c>
      <c r="G36" s="436">
        <v>10500</v>
      </c>
      <c r="H36" s="437">
        <v>10353</v>
      </c>
      <c r="I36" s="408">
        <f>G36-H36</f>
        <v>147</v>
      </c>
      <c r="J36" s="408">
        <f t="shared" si="0"/>
        <v>147000</v>
      </c>
      <c r="K36" s="408">
        <f t="shared" si="1"/>
        <v>0.147</v>
      </c>
      <c r="L36" s="436">
        <v>7095</v>
      </c>
      <c r="M36" s="437">
        <v>7078</v>
      </c>
      <c r="N36" s="408">
        <f>L36-M36</f>
        <v>17</v>
      </c>
      <c r="O36" s="408">
        <f t="shared" si="2"/>
        <v>17000</v>
      </c>
      <c r="P36" s="408">
        <f t="shared" si="3"/>
        <v>0.017</v>
      </c>
      <c r="Q36" s="397"/>
    </row>
    <row r="37" spans="1:17" ht="22.5" customHeight="1">
      <c r="A37" s="325"/>
      <c r="B37" s="355" t="s">
        <v>173</v>
      </c>
      <c r="C37" s="391"/>
      <c r="D37" s="104"/>
      <c r="E37" s="104"/>
      <c r="F37" s="400"/>
      <c r="G37" s="611"/>
      <c r="H37" s="610"/>
      <c r="I37" s="408"/>
      <c r="J37" s="408"/>
      <c r="K37" s="408"/>
      <c r="L37" s="409"/>
      <c r="M37" s="408"/>
      <c r="N37" s="408"/>
      <c r="O37" s="408"/>
      <c r="P37" s="408"/>
      <c r="Q37" s="397"/>
    </row>
    <row r="38" spans="1:17" ht="22.5" customHeight="1">
      <c r="A38" s="325">
        <v>22</v>
      </c>
      <c r="B38" s="357" t="s">
        <v>15</v>
      </c>
      <c r="C38" s="391">
        <v>4864923</v>
      </c>
      <c r="D38" s="104" t="s">
        <v>12</v>
      </c>
      <c r="E38" s="116" t="s">
        <v>354</v>
      </c>
      <c r="F38" s="400">
        <v>-1000</v>
      </c>
      <c r="G38" s="436">
        <v>903531</v>
      </c>
      <c r="H38" s="349">
        <v>905470</v>
      </c>
      <c r="I38" s="408">
        <f>G38-H38</f>
        <v>-1939</v>
      </c>
      <c r="J38" s="408">
        <f t="shared" si="0"/>
        <v>1939000</v>
      </c>
      <c r="K38" s="408">
        <f t="shared" si="1"/>
        <v>1.939</v>
      </c>
      <c r="L38" s="436">
        <v>895522</v>
      </c>
      <c r="M38" s="349">
        <v>895688</v>
      </c>
      <c r="N38" s="408">
        <f>L38-M38</f>
        <v>-166</v>
      </c>
      <c r="O38" s="408">
        <f t="shared" si="2"/>
        <v>166000</v>
      </c>
      <c r="P38" s="408">
        <f t="shared" si="3"/>
        <v>0.166</v>
      </c>
      <c r="Q38" s="397" t="s">
        <v>425</v>
      </c>
    </row>
    <row r="39" spans="1:17" s="726" customFormat="1" ht="22.5" customHeight="1">
      <c r="A39" s="325"/>
      <c r="B39" s="357" t="s">
        <v>15</v>
      </c>
      <c r="C39" s="391">
        <v>5100231</v>
      </c>
      <c r="D39" s="104" t="s">
        <v>12</v>
      </c>
      <c r="E39" s="116" t="s">
        <v>354</v>
      </c>
      <c r="F39" s="400">
        <v>-1000</v>
      </c>
      <c r="G39" s="439">
        <v>999517</v>
      </c>
      <c r="H39" s="440">
        <v>999993</v>
      </c>
      <c r="I39" s="405">
        <f>G39-H39</f>
        <v>-476</v>
      </c>
      <c r="J39" s="405">
        <f>$F39*I39</f>
        <v>476000</v>
      </c>
      <c r="K39" s="405">
        <f>J39/1000000</f>
        <v>0.476</v>
      </c>
      <c r="L39" s="439">
        <v>999912</v>
      </c>
      <c r="M39" s="440">
        <v>1000000</v>
      </c>
      <c r="N39" s="405">
        <f>L39-M39</f>
        <v>-88</v>
      </c>
      <c r="O39" s="405">
        <f>$F39*N39</f>
        <v>88000</v>
      </c>
      <c r="P39" s="405">
        <f>O39/1000000</f>
        <v>0.088</v>
      </c>
      <c r="Q39" s="762" t="s">
        <v>417</v>
      </c>
    </row>
    <row r="40" spans="1:17" ht="22.5" customHeight="1">
      <c r="A40" s="325">
        <v>23</v>
      </c>
      <c r="B40" s="390" t="s">
        <v>16</v>
      </c>
      <c r="C40" s="391">
        <v>4864909</v>
      </c>
      <c r="D40" s="152" t="s">
        <v>12</v>
      </c>
      <c r="E40" s="116" t="s">
        <v>354</v>
      </c>
      <c r="F40" s="400">
        <v>-1000</v>
      </c>
      <c r="G40" s="436">
        <v>953575</v>
      </c>
      <c r="H40" s="437">
        <v>954643</v>
      </c>
      <c r="I40" s="408">
        <f>G40-H40</f>
        <v>-1068</v>
      </c>
      <c r="J40" s="408">
        <f t="shared" si="0"/>
        <v>1068000</v>
      </c>
      <c r="K40" s="408">
        <f t="shared" si="1"/>
        <v>1.068</v>
      </c>
      <c r="L40" s="436">
        <v>856996</v>
      </c>
      <c r="M40" s="437">
        <v>857225</v>
      </c>
      <c r="N40" s="408">
        <f>L40-M40</f>
        <v>-229</v>
      </c>
      <c r="O40" s="408">
        <f t="shared" si="2"/>
        <v>229000</v>
      </c>
      <c r="P40" s="408">
        <f t="shared" si="3"/>
        <v>0.229</v>
      </c>
      <c r="Q40" s="397"/>
    </row>
    <row r="41" spans="1:17" ht="22.5" customHeight="1">
      <c r="A41" s="325"/>
      <c r="B41" s="392" t="s">
        <v>174</v>
      </c>
      <c r="C41" s="391"/>
      <c r="D41" s="152"/>
      <c r="E41" s="152"/>
      <c r="F41" s="398"/>
      <c r="G41" s="611"/>
      <c r="H41" s="610"/>
      <c r="I41" s="408"/>
      <c r="J41" s="408"/>
      <c r="K41" s="408"/>
      <c r="L41" s="409"/>
      <c r="M41" s="408"/>
      <c r="N41" s="408"/>
      <c r="O41" s="408"/>
      <c r="P41" s="408"/>
      <c r="Q41" s="397"/>
    </row>
    <row r="42" spans="1:17" ht="22.5" customHeight="1">
      <c r="A42" s="325">
        <v>24</v>
      </c>
      <c r="B42" s="390" t="s">
        <v>130</v>
      </c>
      <c r="C42" s="391">
        <v>4864964</v>
      </c>
      <c r="D42" s="152" t="s">
        <v>12</v>
      </c>
      <c r="E42" s="116" t="s">
        <v>354</v>
      </c>
      <c r="F42" s="400">
        <v>-1000</v>
      </c>
      <c r="G42" s="436">
        <v>999471</v>
      </c>
      <c r="H42" s="437">
        <v>999835</v>
      </c>
      <c r="I42" s="408">
        <f aca="true" t="shared" si="4" ref="I42:I47">G42-H42</f>
        <v>-364</v>
      </c>
      <c r="J42" s="408">
        <f t="shared" si="0"/>
        <v>364000</v>
      </c>
      <c r="K42" s="408">
        <f t="shared" si="1"/>
        <v>0.364</v>
      </c>
      <c r="L42" s="436">
        <v>971372</v>
      </c>
      <c r="M42" s="437">
        <v>971451</v>
      </c>
      <c r="N42" s="408">
        <f aca="true" t="shared" si="5" ref="N42:N47">L42-M42</f>
        <v>-79</v>
      </c>
      <c r="O42" s="408">
        <f t="shared" si="2"/>
        <v>79000</v>
      </c>
      <c r="P42" s="408">
        <f t="shared" si="3"/>
        <v>0.079</v>
      </c>
      <c r="Q42" s="397"/>
    </row>
    <row r="43" spans="1:17" ht="22.5" customHeight="1">
      <c r="A43" s="325">
        <v>25</v>
      </c>
      <c r="B43" s="390" t="s">
        <v>131</v>
      </c>
      <c r="C43" s="391">
        <v>4864965</v>
      </c>
      <c r="D43" s="152" t="s">
        <v>12</v>
      </c>
      <c r="E43" s="116" t="s">
        <v>354</v>
      </c>
      <c r="F43" s="400">
        <v>-1000</v>
      </c>
      <c r="G43" s="436">
        <v>995442</v>
      </c>
      <c r="H43" s="437">
        <v>996472</v>
      </c>
      <c r="I43" s="408">
        <f t="shared" si="4"/>
        <v>-1030</v>
      </c>
      <c r="J43" s="408">
        <f t="shared" si="0"/>
        <v>1030000</v>
      </c>
      <c r="K43" s="408">
        <f t="shared" si="1"/>
        <v>1.03</v>
      </c>
      <c r="L43" s="436">
        <v>954351</v>
      </c>
      <c r="M43" s="437">
        <v>954501</v>
      </c>
      <c r="N43" s="408">
        <f t="shared" si="5"/>
        <v>-150</v>
      </c>
      <c r="O43" s="408">
        <f t="shared" si="2"/>
        <v>150000</v>
      </c>
      <c r="P43" s="408">
        <f t="shared" si="3"/>
        <v>0.15</v>
      </c>
      <c r="Q43" s="397"/>
    </row>
    <row r="44" spans="1:17" ht="22.5" customHeight="1">
      <c r="A44" s="325">
        <v>26</v>
      </c>
      <c r="B44" s="390" t="s">
        <v>175</v>
      </c>
      <c r="C44" s="391">
        <v>4864890</v>
      </c>
      <c r="D44" s="152" t="s">
        <v>12</v>
      </c>
      <c r="E44" s="116" t="s">
        <v>354</v>
      </c>
      <c r="F44" s="400">
        <v>-1000</v>
      </c>
      <c r="G44" s="436">
        <v>995596</v>
      </c>
      <c r="H44" s="437">
        <v>995596</v>
      </c>
      <c r="I44" s="408">
        <f t="shared" si="4"/>
        <v>0</v>
      </c>
      <c r="J44" s="408">
        <f t="shared" si="0"/>
        <v>0</v>
      </c>
      <c r="K44" s="408">
        <f t="shared" si="1"/>
        <v>0</v>
      </c>
      <c r="L44" s="436">
        <v>956880</v>
      </c>
      <c r="M44" s="437">
        <v>956880</v>
      </c>
      <c r="N44" s="408">
        <f t="shared" si="5"/>
        <v>0</v>
      </c>
      <c r="O44" s="408">
        <f t="shared" si="2"/>
        <v>0</v>
      </c>
      <c r="P44" s="408">
        <f t="shared" si="3"/>
        <v>0</v>
      </c>
      <c r="Q44" s="397"/>
    </row>
    <row r="45" spans="1:17" s="726" customFormat="1" ht="22.5" customHeight="1">
      <c r="A45" s="325">
        <v>27</v>
      </c>
      <c r="B45" s="357" t="s">
        <v>176</v>
      </c>
      <c r="C45" s="391">
        <v>4864933</v>
      </c>
      <c r="D45" s="104" t="s">
        <v>12</v>
      </c>
      <c r="E45" s="116" t="s">
        <v>354</v>
      </c>
      <c r="F45" s="400">
        <v>-1000</v>
      </c>
      <c r="G45" s="439">
        <v>8352</v>
      </c>
      <c r="H45" s="440">
        <v>8540</v>
      </c>
      <c r="I45" s="405">
        <f t="shared" si="4"/>
        <v>-188</v>
      </c>
      <c r="J45" s="405">
        <f t="shared" si="0"/>
        <v>188000</v>
      </c>
      <c r="K45" s="405">
        <f t="shared" si="1"/>
        <v>0.188</v>
      </c>
      <c r="L45" s="439">
        <v>40992</v>
      </c>
      <c r="M45" s="440">
        <v>41265</v>
      </c>
      <c r="N45" s="405">
        <f t="shared" si="5"/>
        <v>-273</v>
      </c>
      <c r="O45" s="405">
        <f t="shared" si="2"/>
        <v>273000</v>
      </c>
      <c r="P45" s="405">
        <f t="shared" si="3"/>
        <v>0.273</v>
      </c>
      <c r="Q45" s="762"/>
    </row>
    <row r="46" spans="1:17" ht="22.5" customHeight="1">
      <c r="A46" s="325">
        <v>28</v>
      </c>
      <c r="B46" s="390" t="s">
        <v>177</v>
      </c>
      <c r="C46" s="391">
        <v>4864906</v>
      </c>
      <c r="D46" s="152" t="s">
        <v>12</v>
      </c>
      <c r="E46" s="116" t="s">
        <v>354</v>
      </c>
      <c r="F46" s="400">
        <v>-1000</v>
      </c>
      <c r="G46" s="436">
        <v>998461</v>
      </c>
      <c r="H46" s="437">
        <v>998954</v>
      </c>
      <c r="I46" s="408">
        <f t="shared" si="4"/>
        <v>-493</v>
      </c>
      <c r="J46" s="408">
        <f t="shared" si="0"/>
        <v>493000</v>
      </c>
      <c r="K46" s="408">
        <f t="shared" si="1"/>
        <v>0.493</v>
      </c>
      <c r="L46" s="436">
        <v>889779</v>
      </c>
      <c r="M46" s="437">
        <v>889783</v>
      </c>
      <c r="N46" s="408">
        <f t="shared" si="5"/>
        <v>-4</v>
      </c>
      <c r="O46" s="408">
        <f t="shared" si="2"/>
        <v>4000</v>
      </c>
      <c r="P46" s="408">
        <f t="shared" si="3"/>
        <v>0.004</v>
      </c>
      <c r="Q46" s="397"/>
    </row>
    <row r="47" spans="1:17" ht="15.75" customHeight="1" thickBot="1">
      <c r="A47" s="325">
        <v>29</v>
      </c>
      <c r="B47" s="390" t="s">
        <v>178</v>
      </c>
      <c r="C47" s="391">
        <v>4864907</v>
      </c>
      <c r="D47" s="152" t="s">
        <v>12</v>
      </c>
      <c r="E47" s="116" t="s">
        <v>354</v>
      </c>
      <c r="F47" s="572">
        <v>-1000</v>
      </c>
      <c r="G47" s="436">
        <v>997120</v>
      </c>
      <c r="H47" s="437">
        <v>997633</v>
      </c>
      <c r="I47" s="408">
        <f t="shared" si="4"/>
        <v>-513</v>
      </c>
      <c r="J47" s="408">
        <f t="shared" si="0"/>
        <v>513000</v>
      </c>
      <c r="K47" s="408">
        <f t="shared" si="1"/>
        <v>0.513</v>
      </c>
      <c r="L47" s="436">
        <v>869010</v>
      </c>
      <c r="M47" s="437">
        <v>869024</v>
      </c>
      <c r="N47" s="408">
        <f t="shared" si="5"/>
        <v>-14</v>
      </c>
      <c r="O47" s="408">
        <f t="shared" si="2"/>
        <v>14000</v>
      </c>
      <c r="P47" s="408">
        <f t="shared" si="3"/>
        <v>0.014</v>
      </c>
      <c r="Q47" s="397"/>
    </row>
    <row r="48" spans="1:17" ht="18" customHeight="1" thickBot="1" thickTop="1">
      <c r="A48" s="525" t="s">
        <v>343</v>
      </c>
      <c r="B48" s="393"/>
      <c r="C48" s="394"/>
      <c r="D48" s="312"/>
      <c r="E48" s="313"/>
      <c r="F48" s="400"/>
      <c r="G48" s="612"/>
      <c r="H48" s="613"/>
      <c r="I48" s="416"/>
      <c r="J48" s="416"/>
      <c r="K48" s="416"/>
      <c r="L48" s="416"/>
      <c r="M48" s="417"/>
      <c r="N48" s="416"/>
      <c r="O48" s="416"/>
      <c r="P48" s="534" t="str">
        <f>NDPL!$Q$1</f>
        <v>APRIL-2014</v>
      </c>
      <c r="Q48" s="534"/>
    </row>
    <row r="49" spans="1:17" ht="21" customHeight="1" thickTop="1">
      <c r="A49" s="352"/>
      <c r="B49" s="355" t="s">
        <v>179</v>
      </c>
      <c r="C49" s="391"/>
      <c r="D49" s="104"/>
      <c r="E49" s="104"/>
      <c r="F49" s="573"/>
      <c r="G49" s="611"/>
      <c r="H49" s="610"/>
      <c r="I49" s="408"/>
      <c r="J49" s="408"/>
      <c r="K49" s="408"/>
      <c r="L49" s="409"/>
      <c r="M49" s="408"/>
      <c r="N49" s="408"/>
      <c r="O49" s="408"/>
      <c r="P49" s="408"/>
      <c r="Q49" s="181"/>
    </row>
    <row r="50" spans="1:17" ht="21" customHeight="1">
      <c r="A50" s="325">
        <v>30</v>
      </c>
      <c r="B50" s="390" t="s">
        <v>15</v>
      </c>
      <c r="C50" s="391">
        <v>4864988</v>
      </c>
      <c r="D50" s="152" t="s">
        <v>12</v>
      </c>
      <c r="E50" s="116" t="s">
        <v>354</v>
      </c>
      <c r="F50" s="400">
        <v>-1000</v>
      </c>
      <c r="G50" s="436">
        <v>995520</v>
      </c>
      <c r="H50" s="437">
        <v>995533</v>
      </c>
      <c r="I50" s="408">
        <f>G50-H50</f>
        <v>-13</v>
      </c>
      <c r="J50" s="408">
        <f t="shared" si="0"/>
        <v>13000</v>
      </c>
      <c r="K50" s="408">
        <f t="shared" si="1"/>
        <v>0.013</v>
      </c>
      <c r="L50" s="436">
        <v>972396</v>
      </c>
      <c r="M50" s="437">
        <v>972433</v>
      </c>
      <c r="N50" s="408">
        <f>L50-M50</f>
        <v>-37</v>
      </c>
      <c r="O50" s="408">
        <f t="shared" si="2"/>
        <v>37000</v>
      </c>
      <c r="P50" s="408">
        <f t="shared" si="3"/>
        <v>0.037</v>
      </c>
      <c r="Q50" s="181"/>
    </row>
    <row r="51" spans="1:17" ht="21" customHeight="1">
      <c r="A51" s="325">
        <v>31</v>
      </c>
      <c r="B51" s="390" t="s">
        <v>16</v>
      </c>
      <c r="C51" s="391">
        <v>4864989</v>
      </c>
      <c r="D51" s="152" t="s">
        <v>12</v>
      </c>
      <c r="E51" s="116" t="s">
        <v>354</v>
      </c>
      <c r="F51" s="400">
        <v>-1000</v>
      </c>
      <c r="G51" s="436">
        <v>997417</v>
      </c>
      <c r="H51" s="437">
        <v>997420</v>
      </c>
      <c r="I51" s="408">
        <f>G51-H51</f>
        <v>-3</v>
      </c>
      <c r="J51" s="408">
        <f t="shared" si="0"/>
        <v>3000</v>
      </c>
      <c r="K51" s="408">
        <f t="shared" si="1"/>
        <v>0.003</v>
      </c>
      <c r="L51" s="436">
        <v>988229</v>
      </c>
      <c r="M51" s="437">
        <v>988288</v>
      </c>
      <c r="N51" s="408">
        <f>L51-M51</f>
        <v>-59</v>
      </c>
      <c r="O51" s="408">
        <f t="shared" si="2"/>
        <v>59000</v>
      </c>
      <c r="P51" s="408">
        <f t="shared" si="3"/>
        <v>0.059</v>
      </c>
      <c r="Q51" s="181"/>
    </row>
    <row r="52" spans="1:17" ht="21" customHeight="1">
      <c r="A52" s="325">
        <v>32</v>
      </c>
      <c r="B52" s="390" t="s">
        <v>17</v>
      </c>
      <c r="C52" s="391">
        <v>4864979</v>
      </c>
      <c r="D52" s="152" t="s">
        <v>12</v>
      </c>
      <c r="E52" s="116" t="s">
        <v>354</v>
      </c>
      <c r="F52" s="400">
        <v>-2000</v>
      </c>
      <c r="G52" s="436">
        <v>996840</v>
      </c>
      <c r="H52" s="437">
        <v>996748</v>
      </c>
      <c r="I52" s="408">
        <f>G52-H52</f>
        <v>92</v>
      </c>
      <c r="J52" s="408">
        <f t="shared" si="0"/>
        <v>-184000</v>
      </c>
      <c r="K52" s="408">
        <f t="shared" si="1"/>
        <v>-0.184</v>
      </c>
      <c r="L52" s="436">
        <v>970067</v>
      </c>
      <c r="M52" s="437">
        <v>970064</v>
      </c>
      <c r="N52" s="408">
        <f>L52-M52</f>
        <v>3</v>
      </c>
      <c r="O52" s="408">
        <f t="shared" si="2"/>
        <v>-6000</v>
      </c>
      <c r="P52" s="408">
        <f t="shared" si="3"/>
        <v>-0.006</v>
      </c>
      <c r="Q52" s="574"/>
    </row>
    <row r="53" spans="1:17" ht="21" customHeight="1">
      <c r="A53" s="325"/>
      <c r="B53" s="392" t="s">
        <v>180</v>
      </c>
      <c r="C53" s="391"/>
      <c r="D53" s="152"/>
      <c r="E53" s="152"/>
      <c r="F53" s="400"/>
      <c r="G53" s="611"/>
      <c r="H53" s="610"/>
      <c r="I53" s="408"/>
      <c r="J53" s="408"/>
      <c r="K53" s="408"/>
      <c r="L53" s="409"/>
      <c r="M53" s="408"/>
      <c r="N53" s="408"/>
      <c r="O53" s="408"/>
      <c r="P53" s="408"/>
      <c r="Q53" s="181"/>
    </row>
    <row r="54" spans="1:17" ht="21" customHeight="1">
      <c r="A54" s="325">
        <v>33</v>
      </c>
      <c r="B54" s="390" t="s">
        <v>15</v>
      </c>
      <c r="C54" s="391">
        <v>4864966</v>
      </c>
      <c r="D54" s="152" t="s">
        <v>12</v>
      </c>
      <c r="E54" s="116" t="s">
        <v>354</v>
      </c>
      <c r="F54" s="400">
        <v>-1000</v>
      </c>
      <c r="G54" s="436">
        <v>995038</v>
      </c>
      <c r="H54" s="437">
        <v>995545</v>
      </c>
      <c r="I54" s="408">
        <f>G54-H54</f>
        <v>-507</v>
      </c>
      <c r="J54" s="408">
        <f t="shared" si="0"/>
        <v>507000</v>
      </c>
      <c r="K54" s="408">
        <f t="shared" si="1"/>
        <v>0.507</v>
      </c>
      <c r="L54" s="436">
        <v>914861</v>
      </c>
      <c r="M54" s="437">
        <v>915152</v>
      </c>
      <c r="N54" s="408">
        <f>L54-M54</f>
        <v>-291</v>
      </c>
      <c r="O54" s="408">
        <f t="shared" si="2"/>
        <v>291000</v>
      </c>
      <c r="P54" s="408">
        <f t="shared" si="3"/>
        <v>0.291</v>
      </c>
      <c r="Q54" s="181"/>
    </row>
    <row r="55" spans="1:17" ht="21" customHeight="1">
      <c r="A55" s="325">
        <v>34</v>
      </c>
      <c r="B55" s="390" t="s">
        <v>16</v>
      </c>
      <c r="C55" s="391">
        <v>4864967</v>
      </c>
      <c r="D55" s="152" t="s">
        <v>12</v>
      </c>
      <c r="E55" s="116" t="s">
        <v>354</v>
      </c>
      <c r="F55" s="400">
        <v>-1000</v>
      </c>
      <c r="G55" s="436">
        <v>995070</v>
      </c>
      <c r="H55" s="437">
        <v>995210</v>
      </c>
      <c r="I55" s="408">
        <f>G55-H55</f>
        <v>-140</v>
      </c>
      <c r="J55" s="408">
        <f t="shared" si="0"/>
        <v>140000</v>
      </c>
      <c r="K55" s="408">
        <f t="shared" si="1"/>
        <v>0.14</v>
      </c>
      <c r="L55" s="436">
        <v>927980</v>
      </c>
      <c r="M55" s="437">
        <v>928164</v>
      </c>
      <c r="N55" s="408">
        <f>L55-M55</f>
        <v>-184</v>
      </c>
      <c r="O55" s="408">
        <f t="shared" si="2"/>
        <v>184000</v>
      </c>
      <c r="P55" s="408">
        <f t="shared" si="3"/>
        <v>0.184</v>
      </c>
      <c r="Q55" s="181"/>
    </row>
    <row r="56" spans="1:17" ht="21" customHeight="1">
      <c r="A56" s="325">
        <v>35</v>
      </c>
      <c r="B56" s="390" t="s">
        <v>17</v>
      </c>
      <c r="C56" s="391">
        <v>4865000</v>
      </c>
      <c r="D56" s="152" t="s">
        <v>12</v>
      </c>
      <c r="E56" s="116" t="s">
        <v>354</v>
      </c>
      <c r="F56" s="400">
        <v>-1000</v>
      </c>
      <c r="G56" s="436">
        <v>998611</v>
      </c>
      <c r="H56" s="437">
        <v>999183</v>
      </c>
      <c r="I56" s="408">
        <f>G56-H56</f>
        <v>-572</v>
      </c>
      <c r="J56" s="408">
        <f t="shared" si="0"/>
        <v>572000</v>
      </c>
      <c r="K56" s="408">
        <f t="shared" si="1"/>
        <v>0.572</v>
      </c>
      <c r="L56" s="436">
        <v>999814</v>
      </c>
      <c r="M56" s="437">
        <v>999903</v>
      </c>
      <c r="N56" s="408">
        <f>L56-M56</f>
        <v>-89</v>
      </c>
      <c r="O56" s="408">
        <f t="shared" si="2"/>
        <v>89000</v>
      </c>
      <c r="P56" s="408">
        <f t="shared" si="3"/>
        <v>0.089</v>
      </c>
      <c r="Q56" s="551"/>
    </row>
    <row r="57" spans="1:17" ht="21" customHeight="1">
      <c r="A57" s="325">
        <v>36</v>
      </c>
      <c r="B57" s="390" t="s">
        <v>168</v>
      </c>
      <c r="C57" s="391">
        <v>5128468</v>
      </c>
      <c r="D57" s="152" t="s">
        <v>12</v>
      </c>
      <c r="E57" s="116" t="s">
        <v>354</v>
      </c>
      <c r="F57" s="400">
        <v>-1000</v>
      </c>
      <c r="G57" s="439">
        <v>989932</v>
      </c>
      <c r="H57" s="440">
        <v>990828</v>
      </c>
      <c r="I57" s="405">
        <f>G57-H57</f>
        <v>-896</v>
      </c>
      <c r="J57" s="405">
        <f>$F57*I57</f>
        <v>896000</v>
      </c>
      <c r="K57" s="405">
        <f>J57/1000000</f>
        <v>0.896</v>
      </c>
      <c r="L57" s="439">
        <v>999670</v>
      </c>
      <c r="M57" s="440">
        <v>999920</v>
      </c>
      <c r="N57" s="405">
        <f>L57-M57</f>
        <v>-250</v>
      </c>
      <c r="O57" s="405">
        <f>$F57*N57</f>
        <v>250000</v>
      </c>
      <c r="P57" s="405">
        <f>O57/1000000</f>
        <v>0.25</v>
      </c>
      <c r="Q57" s="575"/>
    </row>
    <row r="58" spans="1:17" ht="21" customHeight="1">
      <c r="A58" s="325"/>
      <c r="B58" s="392" t="s">
        <v>121</v>
      </c>
      <c r="C58" s="391"/>
      <c r="D58" s="152"/>
      <c r="E58" s="116"/>
      <c r="F58" s="398"/>
      <c r="G58" s="611"/>
      <c r="H58" s="614"/>
      <c r="I58" s="408"/>
      <c r="J58" s="408"/>
      <c r="K58" s="408"/>
      <c r="L58" s="409"/>
      <c r="M58" s="405"/>
      <c r="N58" s="408"/>
      <c r="O58" s="408"/>
      <c r="P58" s="408"/>
      <c r="Q58" s="181"/>
    </row>
    <row r="59" spans="1:17" ht="21" customHeight="1">
      <c r="A59" s="325">
        <v>37</v>
      </c>
      <c r="B59" s="390" t="s">
        <v>376</v>
      </c>
      <c r="C59" s="391">
        <v>4864827</v>
      </c>
      <c r="D59" s="152" t="s">
        <v>12</v>
      </c>
      <c r="E59" s="116" t="s">
        <v>354</v>
      </c>
      <c r="F59" s="398">
        <v>-666.666</v>
      </c>
      <c r="G59" s="436">
        <v>978022</v>
      </c>
      <c r="H59" s="437">
        <v>981084</v>
      </c>
      <c r="I59" s="408">
        <f>G59-H59</f>
        <v>-3062</v>
      </c>
      <c r="J59" s="408">
        <f t="shared" si="0"/>
        <v>2041331.2920000001</v>
      </c>
      <c r="K59" s="408">
        <f t="shared" si="1"/>
        <v>2.041331292</v>
      </c>
      <c r="L59" s="436">
        <v>984337</v>
      </c>
      <c r="M59" s="437">
        <v>984337</v>
      </c>
      <c r="N59" s="408">
        <f>L59-M59</f>
        <v>0</v>
      </c>
      <c r="O59" s="408">
        <f t="shared" si="2"/>
        <v>0</v>
      </c>
      <c r="P59" s="408">
        <f t="shared" si="3"/>
        <v>0</v>
      </c>
      <c r="Q59" s="575"/>
    </row>
    <row r="60" spans="1:17" ht="21" customHeight="1">
      <c r="A60" s="325">
        <v>38</v>
      </c>
      <c r="B60" s="390" t="s">
        <v>182</v>
      </c>
      <c r="C60" s="391">
        <v>4864828</v>
      </c>
      <c r="D60" s="152" t="s">
        <v>12</v>
      </c>
      <c r="E60" s="116" t="s">
        <v>354</v>
      </c>
      <c r="F60" s="398">
        <v>-666.666</v>
      </c>
      <c r="G60" s="436">
        <v>976553</v>
      </c>
      <c r="H60" s="437">
        <v>974283</v>
      </c>
      <c r="I60" s="408">
        <f>G60-H60</f>
        <v>2270</v>
      </c>
      <c r="J60" s="408">
        <f t="shared" si="0"/>
        <v>-1513331.82</v>
      </c>
      <c r="K60" s="408">
        <f t="shared" si="1"/>
        <v>-1.51333182</v>
      </c>
      <c r="L60" s="436">
        <v>971784</v>
      </c>
      <c r="M60" s="437">
        <v>971784</v>
      </c>
      <c r="N60" s="408">
        <f>L60-M60</f>
        <v>0</v>
      </c>
      <c r="O60" s="408">
        <f t="shared" si="2"/>
        <v>0</v>
      </c>
      <c r="P60" s="408">
        <f t="shared" si="3"/>
        <v>0</v>
      </c>
      <c r="Q60" s="181"/>
    </row>
    <row r="61" spans="1:17" ht="22.5" customHeight="1">
      <c r="A61" s="325"/>
      <c r="B61" s="392" t="s">
        <v>378</v>
      </c>
      <c r="C61" s="391"/>
      <c r="D61" s="152"/>
      <c r="E61" s="116"/>
      <c r="F61" s="398"/>
      <c r="G61" s="611"/>
      <c r="H61" s="614"/>
      <c r="I61" s="408"/>
      <c r="J61" s="408"/>
      <c r="K61" s="408"/>
      <c r="L61" s="411"/>
      <c r="M61" s="405"/>
      <c r="N61" s="408"/>
      <c r="O61" s="408"/>
      <c r="P61" s="408"/>
      <c r="Q61" s="181"/>
    </row>
    <row r="62" spans="1:17" ht="21" customHeight="1">
      <c r="A62" s="325">
        <v>39</v>
      </c>
      <c r="B62" s="390" t="s">
        <v>376</v>
      </c>
      <c r="C62" s="391">
        <v>4865024</v>
      </c>
      <c r="D62" s="152" t="s">
        <v>12</v>
      </c>
      <c r="E62" s="116" t="s">
        <v>354</v>
      </c>
      <c r="F62" s="580">
        <v>-2000</v>
      </c>
      <c r="G62" s="436">
        <v>2274</v>
      </c>
      <c r="H62" s="437">
        <v>2192</v>
      </c>
      <c r="I62" s="408">
        <f>G62-H62</f>
        <v>82</v>
      </c>
      <c r="J62" s="408">
        <f t="shared" si="0"/>
        <v>-164000</v>
      </c>
      <c r="K62" s="408">
        <f t="shared" si="1"/>
        <v>-0.164</v>
      </c>
      <c r="L62" s="436">
        <v>1524</v>
      </c>
      <c r="M62" s="437">
        <v>1524</v>
      </c>
      <c r="N62" s="408">
        <f>L62-M62</f>
        <v>0</v>
      </c>
      <c r="O62" s="408">
        <f t="shared" si="2"/>
        <v>0</v>
      </c>
      <c r="P62" s="408">
        <f t="shared" si="3"/>
        <v>0</v>
      </c>
      <c r="Q62" s="181"/>
    </row>
    <row r="63" spans="1:17" ht="21" customHeight="1">
      <c r="A63" s="325">
        <v>40</v>
      </c>
      <c r="B63" s="390" t="s">
        <v>182</v>
      </c>
      <c r="C63" s="391">
        <v>4864920</v>
      </c>
      <c r="D63" s="152" t="s">
        <v>12</v>
      </c>
      <c r="E63" s="116" t="s">
        <v>354</v>
      </c>
      <c r="F63" s="580">
        <v>-2000</v>
      </c>
      <c r="G63" s="436">
        <v>999270</v>
      </c>
      <c r="H63" s="437">
        <v>999175</v>
      </c>
      <c r="I63" s="408">
        <f>G63-H63</f>
        <v>95</v>
      </c>
      <c r="J63" s="408">
        <f t="shared" si="0"/>
        <v>-190000</v>
      </c>
      <c r="K63" s="408">
        <f t="shared" si="1"/>
        <v>-0.19</v>
      </c>
      <c r="L63" s="436">
        <v>664</v>
      </c>
      <c r="M63" s="437">
        <v>664</v>
      </c>
      <c r="N63" s="408">
        <f>L63-M63</f>
        <v>0</v>
      </c>
      <c r="O63" s="408">
        <f t="shared" si="2"/>
        <v>0</v>
      </c>
      <c r="P63" s="408">
        <f t="shared" si="3"/>
        <v>0</v>
      </c>
      <c r="Q63" s="181"/>
    </row>
    <row r="64" spans="1:17" ht="21" customHeight="1">
      <c r="A64" s="325"/>
      <c r="B64" s="690" t="s">
        <v>384</v>
      </c>
      <c r="C64" s="391"/>
      <c r="D64" s="152"/>
      <c r="E64" s="116"/>
      <c r="F64" s="580"/>
      <c r="G64" s="439"/>
      <c r="H64" s="440"/>
      <c r="I64" s="405"/>
      <c r="J64" s="405"/>
      <c r="K64" s="405"/>
      <c r="L64" s="439"/>
      <c r="M64" s="440"/>
      <c r="N64" s="405"/>
      <c r="O64" s="405"/>
      <c r="P64" s="405"/>
      <c r="Q64" s="735"/>
    </row>
    <row r="65" spans="1:17" s="759" customFormat="1" ht="21" customHeight="1">
      <c r="A65" s="325">
        <v>41</v>
      </c>
      <c r="B65" s="390" t="s">
        <v>376</v>
      </c>
      <c r="C65" s="391">
        <v>5128414</v>
      </c>
      <c r="D65" s="152" t="s">
        <v>12</v>
      </c>
      <c r="E65" s="116" t="s">
        <v>354</v>
      </c>
      <c r="F65" s="580">
        <v>-1000</v>
      </c>
      <c r="G65" s="439">
        <v>939362</v>
      </c>
      <c r="H65" s="440">
        <v>940839</v>
      </c>
      <c r="I65" s="405">
        <f>G65-H65</f>
        <v>-1477</v>
      </c>
      <c r="J65" s="405">
        <f t="shared" si="0"/>
        <v>1477000</v>
      </c>
      <c r="K65" s="405">
        <f t="shared" si="1"/>
        <v>1.477</v>
      </c>
      <c r="L65" s="439">
        <v>995645</v>
      </c>
      <c r="M65" s="440">
        <v>995774</v>
      </c>
      <c r="N65" s="405">
        <f>L65-M65</f>
        <v>-129</v>
      </c>
      <c r="O65" s="405">
        <f t="shared" si="2"/>
        <v>129000</v>
      </c>
      <c r="P65" s="405">
        <f t="shared" si="3"/>
        <v>0.129</v>
      </c>
      <c r="Q65" s="735"/>
    </row>
    <row r="66" spans="1:17" s="759" customFormat="1" ht="21" customHeight="1">
      <c r="A66" s="325">
        <v>42</v>
      </c>
      <c r="B66" s="390" t="s">
        <v>182</v>
      </c>
      <c r="C66" s="391">
        <v>5128416</v>
      </c>
      <c r="D66" s="152" t="s">
        <v>12</v>
      </c>
      <c r="E66" s="116" t="s">
        <v>354</v>
      </c>
      <c r="F66" s="580">
        <v>-1000</v>
      </c>
      <c r="G66" s="439">
        <v>949831</v>
      </c>
      <c r="H66" s="440">
        <v>951210</v>
      </c>
      <c r="I66" s="405">
        <f>G66-H66</f>
        <v>-1379</v>
      </c>
      <c r="J66" s="405">
        <f t="shared" si="0"/>
        <v>1379000</v>
      </c>
      <c r="K66" s="405">
        <f t="shared" si="1"/>
        <v>1.379</v>
      </c>
      <c r="L66" s="439">
        <v>995830</v>
      </c>
      <c r="M66" s="440">
        <v>996014</v>
      </c>
      <c r="N66" s="405">
        <f>L66-M66</f>
        <v>-184</v>
      </c>
      <c r="O66" s="405">
        <f t="shared" si="2"/>
        <v>184000</v>
      </c>
      <c r="P66" s="405">
        <f t="shared" si="3"/>
        <v>0.184</v>
      </c>
      <c r="Q66" s="735"/>
    </row>
    <row r="67" spans="1:17" ht="21" customHeight="1">
      <c r="A67" s="325"/>
      <c r="B67" s="690" t="s">
        <v>393</v>
      </c>
      <c r="C67" s="391"/>
      <c r="D67" s="152"/>
      <c r="E67" s="116"/>
      <c r="F67" s="580"/>
      <c r="G67" s="439"/>
      <c r="H67" s="440"/>
      <c r="I67" s="405"/>
      <c r="J67" s="405"/>
      <c r="K67" s="405"/>
      <c r="L67" s="439"/>
      <c r="M67" s="440"/>
      <c r="N67" s="405"/>
      <c r="O67" s="405"/>
      <c r="P67" s="405"/>
      <c r="Q67" s="735"/>
    </row>
    <row r="68" spans="1:17" ht="21" customHeight="1">
      <c r="A68" s="325">
        <v>43</v>
      </c>
      <c r="B68" s="390" t="s">
        <v>394</v>
      </c>
      <c r="C68" s="391">
        <v>5100228</v>
      </c>
      <c r="D68" s="152" t="s">
        <v>12</v>
      </c>
      <c r="E68" s="116" t="s">
        <v>354</v>
      </c>
      <c r="F68" s="580">
        <v>800</v>
      </c>
      <c r="G68" s="439">
        <v>994033</v>
      </c>
      <c r="H68" s="440">
        <v>994033</v>
      </c>
      <c r="I68" s="405">
        <f>G68-H68</f>
        <v>0</v>
      </c>
      <c r="J68" s="405">
        <f t="shared" si="0"/>
        <v>0</v>
      </c>
      <c r="K68" s="405">
        <f t="shared" si="1"/>
        <v>0</v>
      </c>
      <c r="L68" s="439">
        <v>1447</v>
      </c>
      <c r="M68" s="440">
        <v>1447</v>
      </c>
      <c r="N68" s="405">
        <f>L68-M68</f>
        <v>0</v>
      </c>
      <c r="O68" s="405">
        <f t="shared" si="2"/>
        <v>0</v>
      </c>
      <c r="P68" s="405">
        <f t="shared" si="3"/>
        <v>0</v>
      </c>
      <c r="Q68" s="735"/>
    </row>
    <row r="69" spans="1:17" ht="21" customHeight="1">
      <c r="A69" s="325">
        <v>44</v>
      </c>
      <c r="B69" s="477" t="s">
        <v>395</v>
      </c>
      <c r="C69" s="391">
        <v>5128441</v>
      </c>
      <c r="D69" s="152" t="s">
        <v>12</v>
      </c>
      <c r="E69" s="116" t="s">
        <v>354</v>
      </c>
      <c r="F69" s="580">
        <v>800</v>
      </c>
      <c r="G69" s="439">
        <v>24563</v>
      </c>
      <c r="H69" s="440">
        <v>21842</v>
      </c>
      <c r="I69" s="405">
        <f>G69-H69</f>
        <v>2721</v>
      </c>
      <c r="J69" s="405">
        <f t="shared" si="0"/>
        <v>2176800</v>
      </c>
      <c r="K69" s="405">
        <f t="shared" si="1"/>
        <v>2.1768</v>
      </c>
      <c r="L69" s="439">
        <v>1045</v>
      </c>
      <c r="M69" s="440">
        <v>1045</v>
      </c>
      <c r="N69" s="405">
        <f>L69-M69</f>
        <v>0</v>
      </c>
      <c r="O69" s="405">
        <f t="shared" si="2"/>
        <v>0</v>
      </c>
      <c r="P69" s="405">
        <f t="shared" si="3"/>
        <v>0</v>
      </c>
      <c r="Q69" s="735"/>
    </row>
    <row r="70" spans="1:17" ht="21" customHeight="1">
      <c r="A70" s="325">
        <v>45</v>
      </c>
      <c r="B70" s="390" t="s">
        <v>370</v>
      </c>
      <c r="C70" s="391">
        <v>5128443</v>
      </c>
      <c r="D70" s="152" t="s">
        <v>12</v>
      </c>
      <c r="E70" s="116" t="s">
        <v>354</v>
      </c>
      <c r="F70" s="580">
        <v>800</v>
      </c>
      <c r="G70" s="439">
        <v>934265</v>
      </c>
      <c r="H70" s="440">
        <v>938028</v>
      </c>
      <c r="I70" s="405">
        <f>G70-H70</f>
        <v>-3763</v>
      </c>
      <c r="J70" s="405">
        <f t="shared" si="0"/>
        <v>-3010400</v>
      </c>
      <c r="K70" s="405">
        <f t="shared" si="1"/>
        <v>-3.0104</v>
      </c>
      <c r="L70" s="439">
        <v>999692</v>
      </c>
      <c r="M70" s="440">
        <v>999692</v>
      </c>
      <c r="N70" s="405">
        <f>L70-M70</f>
        <v>0</v>
      </c>
      <c r="O70" s="405">
        <f t="shared" si="2"/>
        <v>0</v>
      </c>
      <c r="P70" s="405">
        <f t="shared" si="3"/>
        <v>0</v>
      </c>
      <c r="Q70" s="735"/>
    </row>
    <row r="71" spans="1:17" ht="21" customHeight="1">
      <c r="A71" s="325">
        <v>46</v>
      </c>
      <c r="B71" s="390" t="s">
        <v>398</v>
      </c>
      <c r="C71" s="391">
        <v>5128407</v>
      </c>
      <c r="D71" s="152" t="s">
        <v>12</v>
      </c>
      <c r="E71" s="116" t="s">
        <v>354</v>
      </c>
      <c r="F71" s="580">
        <v>-2000</v>
      </c>
      <c r="G71" s="439">
        <v>999423</v>
      </c>
      <c r="H71" s="349">
        <v>999423</v>
      </c>
      <c r="I71" s="405">
        <f>G71-H71</f>
        <v>0</v>
      </c>
      <c r="J71" s="405">
        <f t="shared" si="0"/>
        <v>0</v>
      </c>
      <c r="K71" s="405">
        <f t="shared" si="1"/>
        <v>0</v>
      </c>
      <c r="L71" s="439">
        <v>999980</v>
      </c>
      <c r="M71" s="349">
        <v>999980</v>
      </c>
      <c r="N71" s="405">
        <f>L71-M71</f>
        <v>0</v>
      </c>
      <c r="O71" s="405">
        <f t="shared" si="2"/>
        <v>0</v>
      </c>
      <c r="P71" s="405">
        <f t="shared" si="3"/>
        <v>0</v>
      </c>
      <c r="Q71" s="735"/>
    </row>
    <row r="72" spans="1:17" ht="21" customHeight="1">
      <c r="A72" s="325"/>
      <c r="B72" s="355" t="s">
        <v>107</v>
      </c>
      <c r="C72" s="391"/>
      <c r="D72" s="104"/>
      <c r="E72" s="104"/>
      <c r="F72" s="398"/>
      <c r="G72" s="611"/>
      <c r="H72" s="610"/>
      <c r="I72" s="408"/>
      <c r="J72" s="408"/>
      <c r="K72" s="408"/>
      <c r="L72" s="409"/>
      <c r="M72" s="408"/>
      <c r="N72" s="408"/>
      <c r="O72" s="408"/>
      <c r="P72" s="408"/>
      <c r="Q72" s="181"/>
    </row>
    <row r="73" spans="1:17" ht="21" customHeight="1">
      <c r="A73" s="325">
        <v>47</v>
      </c>
      <c r="B73" s="390" t="s">
        <v>118</v>
      </c>
      <c r="C73" s="391">
        <v>4864951</v>
      </c>
      <c r="D73" s="152" t="s">
        <v>12</v>
      </c>
      <c r="E73" s="116" t="s">
        <v>354</v>
      </c>
      <c r="F73" s="400">
        <v>1000</v>
      </c>
      <c r="G73" s="436">
        <v>992460</v>
      </c>
      <c r="H73" s="437">
        <v>992640</v>
      </c>
      <c r="I73" s="408">
        <f>G73-H73</f>
        <v>-180</v>
      </c>
      <c r="J73" s="408">
        <f t="shared" si="0"/>
        <v>-180000</v>
      </c>
      <c r="K73" s="408">
        <f t="shared" si="1"/>
        <v>-0.18</v>
      </c>
      <c r="L73" s="436">
        <v>37338</v>
      </c>
      <c r="M73" s="437">
        <v>37398</v>
      </c>
      <c r="N73" s="408">
        <f>L73-M73</f>
        <v>-60</v>
      </c>
      <c r="O73" s="408">
        <f t="shared" si="2"/>
        <v>-60000</v>
      </c>
      <c r="P73" s="408">
        <f t="shared" si="3"/>
        <v>-0.06</v>
      </c>
      <c r="Q73" s="181"/>
    </row>
    <row r="74" spans="1:17" ht="21" customHeight="1">
      <c r="A74" s="325">
        <v>48</v>
      </c>
      <c r="B74" s="390" t="s">
        <v>119</v>
      </c>
      <c r="C74" s="391">
        <v>4902501</v>
      </c>
      <c r="D74" s="152" t="s">
        <v>12</v>
      </c>
      <c r="E74" s="116" t="s">
        <v>354</v>
      </c>
      <c r="F74" s="400">
        <v>1333.33</v>
      </c>
      <c r="G74" s="436">
        <v>993125</v>
      </c>
      <c r="H74" s="437">
        <v>993259</v>
      </c>
      <c r="I74" s="405">
        <f>G74-H74</f>
        <v>-134</v>
      </c>
      <c r="J74" s="405">
        <f t="shared" si="0"/>
        <v>-178666.22</v>
      </c>
      <c r="K74" s="405">
        <f t="shared" si="1"/>
        <v>-0.17866622000000001</v>
      </c>
      <c r="L74" s="436">
        <v>999517</v>
      </c>
      <c r="M74" s="437">
        <v>999560</v>
      </c>
      <c r="N74" s="408">
        <f>L74-M74</f>
        <v>-43</v>
      </c>
      <c r="O74" s="408">
        <f t="shared" si="2"/>
        <v>-57333.189999999995</v>
      </c>
      <c r="P74" s="774">
        <f t="shared" si="3"/>
        <v>-0.05733318999999999</v>
      </c>
      <c r="Q74" s="181"/>
    </row>
    <row r="75" spans="1:17" ht="21" customHeight="1">
      <c r="A75" s="325"/>
      <c r="B75" s="392" t="s">
        <v>181</v>
      </c>
      <c r="C75" s="391"/>
      <c r="D75" s="152"/>
      <c r="E75" s="152"/>
      <c r="F75" s="400"/>
      <c r="G75" s="611"/>
      <c r="H75" s="610"/>
      <c r="I75" s="408"/>
      <c r="J75" s="408"/>
      <c r="K75" s="408"/>
      <c r="L75" s="409"/>
      <c r="M75" s="408"/>
      <c r="N75" s="408"/>
      <c r="O75" s="408"/>
      <c r="P75" s="408"/>
      <c r="Q75" s="181"/>
    </row>
    <row r="76" spans="1:17" ht="21" customHeight="1">
      <c r="A76" s="325">
        <v>49</v>
      </c>
      <c r="B76" s="390" t="s">
        <v>38</v>
      </c>
      <c r="C76" s="391">
        <v>4864990</v>
      </c>
      <c r="D76" s="152" t="s">
        <v>12</v>
      </c>
      <c r="E76" s="116" t="s">
        <v>354</v>
      </c>
      <c r="F76" s="400">
        <v>-1000</v>
      </c>
      <c r="G76" s="436">
        <v>15209</v>
      </c>
      <c r="H76" s="437">
        <v>15368</v>
      </c>
      <c r="I76" s="408">
        <f>G76-H76</f>
        <v>-159</v>
      </c>
      <c r="J76" s="408">
        <f t="shared" si="0"/>
        <v>159000</v>
      </c>
      <c r="K76" s="408">
        <f t="shared" si="1"/>
        <v>0.159</v>
      </c>
      <c r="L76" s="436">
        <v>975082</v>
      </c>
      <c r="M76" s="437">
        <v>975086</v>
      </c>
      <c r="N76" s="408">
        <f>L76-M76</f>
        <v>-4</v>
      </c>
      <c r="O76" s="408">
        <f t="shared" si="2"/>
        <v>4000</v>
      </c>
      <c r="P76" s="408">
        <f t="shared" si="3"/>
        <v>0.004</v>
      </c>
      <c r="Q76" s="181"/>
    </row>
    <row r="77" spans="1:17" ht="21" customHeight="1">
      <c r="A77" s="325">
        <v>50</v>
      </c>
      <c r="B77" s="390" t="s">
        <v>182</v>
      </c>
      <c r="C77" s="391">
        <v>4864991</v>
      </c>
      <c r="D77" s="152" t="s">
        <v>12</v>
      </c>
      <c r="E77" s="116" t="s">
        <v>354</v>
      </c>
      <c r="F77" s="400">
        <v>-1000</v>
      </c>
      <c r="G77" s="436">
        <v>9589</v>
      </c>
      <c r="H77" s="437">
        <v>9600</v>
      </c>
      <c r="I77" s="408">
        <f>G77-H77</f>
        <v>-11</v>
      </c>
      <c r="J77" s="408">
        <f t="shared" si="0"/>
        <v>11000</v>
      </c>
      <c r="K77" s="408">
        <f t="shared" si="1"/>
        <v>0.011</v>
      </c>
      <c r="L77" s="436">
        <v>989739</v>
      </c>
      <c r="M77" s="437">
        <v>989739</v>
      </c>
      <c r="N77" s="408">
        <f>L77-M77</f>
        <v>0</v>
      </c>
      <c r="O77" s="408">
        <f t="shared" si="2"/>
        <v>0</v>
      </c>
      <c r="P77" s="408">
        <f t="shared" si="3"/>
        <v>0</v>
      </c>
      <c r="Q77" s="181"/>
    </row>
    <row r="78" spans="1:17" ht="21" customHeight="1">
      <c r="A78" s="325"/>
      <c r="B78" s="395" t="s">
        <v>28</v>
      </c>
      <c r="C78" s="358"/>
      <c r="D78" s="64"/>
      <c r="E78" s="64"/>
      <c r="F78" s="400"/>
      <c r="G78" s="611"/>
      <c r="H78" s="610"/>
      <c r="I78" s="408"/>
      <c r="J78" s="408"/>
      <c r="K78" s="408"/>
      <c r="L78" s="409"/>
      <c r="M78" s="408"/>
      <c r="N78" s="408"/>
      <c r="O78" s="408"/>
      <c r="P78" s="408"/>
      <c r="Q78" s="181"/>
    </row>
    <row r="79" spans="1:17" ht="21" customHeight="1">
      <c r="A79" s="325">
        <v>51</v>
      </c>
      <c r="B79" s="108" t="s">
        <v>83</v>
      </c>
      <c r="C79" s="358">
        <v>4865092</v>
      </c>
      <c r="D79" s="64" t="s">
        <v>12</v>
      </c>
      <c r="E79" s="116" t="s">
        <v>354</v>
      </c>
      <c r="F79" s="400">
        <v>100</v>
      </c>
      <c r="G79" s="436">
        <v>16549</v>
      </c>
      <c r="H79" s="437">
        <v>16308</v>
      </c>
      <c r="I79" s="408">
        <f>G79-H79</f>
        <v>241</v>
      </c>
      <c r="J79" s="408">
        <f t="shared" si="0"/>
        <v>24100</v>
      </c>
      <c r="K79" s="408">
        <f t="shared" si="1"/>
        <v>0.0241</v>
      </c>
      <c r="L79" s="436">
        <v>14353</v>
      </c>
      <c r="M79" s="437">
        <v>14316</v>
      </c>
      <c r="N79" s="408">
        <f>L79-M79</f>
        <v>37</v>
      </c>
      <c r="O79" s="408">
        <f t="shared" si="2"/>
        <v>3700</v>
      </c>
      <c r="P79" s="408">
        <f t="shared" si="3"/>
        <v>0.0037</v>
      </c>
      <c r="Q79" s="181"/>
    </row>
    <row r="80" spans="1:17" ht="21" customHeight="1">
      <c r="A80" s="325"/>
      <c r="B80" s="392" t="s">
        <v>49</v>
      </c>
      <c r="C80" s="391"/>
      <c r="D80" s="152"/>
      <c r="E80" s="152"/>
      <c r="F80" s="400"/>
      <c r="G80" s="611"/>
      <c r="H80" s="610"/>
      <c r="I80" s="408"/>
      <c r="J80" s="408"/>
      <c r="K80" s="408"/>
      <c r="L80" s="409"/>
      <c r="M80" s="408"/>
      <c r="N80" s="408"/>
      <c r="O80" s="408"/>
      <c r="P80" s="408"/>
      <c r="Q80" s="181"/>
    </row>
    <row r="81" spans="1:17" s="726" customFormat="1" ht="21" customHeight="1">
      <c r="A81" s="325">
        <v>52</v>
      </c>
      <c r="B81" s="390" t="s">
        <v>355</v>
      </c>
      <c r="C81" s="391">
        <v>4864898</v>
      </c>
      <c r="D81" s="152" t="s">
        <v>12</v>
      </c>
      <c r="E81" s="116" t="s">
        <v>354</v>
      </c>
      <c r="F81" s="400">
        <v>100</v>
      </c>
      <c r="G81" s="439">
        <v>10914</v>
      </c>
      <c r="H81" s="440">
        <v>10890</v>
      </c>
      <c r="I81" s="405">
        <f>G81-H81</f>
        <v>24</v>
      </c>
      <c r="J81" s="405">
        <f t="shared" si="0"/>
        <v>2400</v>
      </c>
      <c r="K81" s="405">
        <f t="shared" si="1"/>
        <v>0.0024</v>
      </c>
      <c r="L81" s="439">
        <v>61506</v>
      </c>
      <c r="M81" s="440">
        <v>61478</v>
      </c>
      <c r="N81" s="405">
        <f>L81-M81</f>
        <v>28</v>
      </c>
      <c r="O81" s="405">
        <f t="shared" si="2"/>
        <v>2800</v>
      </c>
      <c r="P81" s="405">
        <f t="shared" si="3"/>
        <v>0.0028</v>
      </c>
      <c r="Q81" s="739"/>
    </row>
    <row r="82" spans="1:17" ht="21" customHeight="1">
      <c r="A82" s="396"/>
      <c r="B82" s="395" t="s">
        <v>316</v>
      </c>
      <c r="C82" s="391"/>
      <c r="D82" s="152"/>
      <c r="E82" s="152"/>
      <c r="F82" s="400"/>
      <c r="G82" s="611"/>
      <c r="H82" s="610"/>
      <c r="I82" s="408"/>
      <c r="J82" s="408"/>
      <c r="K82" s="408"/>
      <c r="L82" s="409"/>
      <c r="M82" s="408"/>
      <c r="N82" s="408"/>
      <c r="O82" s="408"/>
      <c r="P82" s="408"/>
      <c r="Q82" s="181"/>
    </row>
    <row r="83" spans="1:17" ht="21" customHeight="1">
      <c r="A83" s="325">
        <v>53</v>
      </c>
      <c r="B83" s="532" t="s">
        <v>358</v>
      </c>
      <c r="C83" s="391">
        <v>4865174</v>
      </c>
      <c r="D83" s="116" t="s">
        <v>12</v>
      </c>
      <c r="E83" s="116" t="s">
        <v>354</v>
      </c>
      <c r="F83" s="400">
        <v>1000</v>
      </c>
      <c r="G83" s="439">
        <v>0</v>
      </c>
      <c r="H83" s="440">
        <v>0</v>
      </c>
      <c r="I83" s="405">
        <f>G83-H83</f>
        <v>0</v>
      </c>
      <c r="J83" s="405">
        <f t="shared" si="0"/>
        <v>0</v>
      </c>
      <c r="K83" s="405">
        <f t="shared" si="1"/>
        <v>0</v>
      </c>
      <c r="L83" s="439">
        <v>0</v>
      </c>
      <c r="M83" s="440">
        <v>0</v>
      </c>
      <c r="N83" s="405">
        <f>L83-M83</f>
        <v>0</v>
      </c>
      <c r="O83" s="405">
        <f t="shared" si="2"/>
        <v>0</v>
      </c>
      <c r="P83" s="405">
        <f t="shared" si="3"/>
        <v>0</v>
      </c>
      <c r="Q83" s="569"/>
    </row>
    <row r="84" spans="1:17" ht="21" customHeight="1">
      <c r="A84" s="325"/>
      <c r="B84" s="395" t="s">
        <v>37</v>
      </c>
      <c r="C84" s="430"/>
      <c r="D84" s="459"/>
      <c r="E84" s="420"/>
      <c r="F84" s="430"/>
      <c r="G84" s="609"/>
      <c r="H84" s="610"/>
      <c r="I84" s="437"/>
      <c r="J84" s="437"/>
      <c r="K84" s="438"/>
      <c r="L84" s="436"/>
      <c r="M84" s="437"/>
      <c r="N84" s="437"/>
      <c r="O84" s="437"/>
      <c r="P84" s="438"/>
      <c r="Q84" s="181"/>
    </row>
    <row r="85" spans="1:17" ht="21" customHeight="1">
      <c r="A85" s="325">
        <v>54</v>
      </c>
      <c r="B85" s="532" t="s">
        <v>370</v>
      </c>
      <c r="C85" s="430">
        <v>4864961</v>
      </c>
      <c r="D85" s="458" t="s">
        <v>12</v>
      </c>
      <c r="E85" s="420" t="s">
        <v>354</v>
      </c>
      <c r="F85" s="430">
        <v>1000</v>
      </c>
      <c r="G85" s="436">
        <v>944794</v>
      </c>
      <c r="H85" s="437">
        <v>944880</v>
      </c>
      <c r="I85" s="437">
        <f>G85-H85</f>
        <v>-86</v>
      </c>
      <c r="J85" s="437">
        <f>$F85*I85</f>
        <v>-86000</v>
      </c>
      <c r="K85" s="438">
        <f>J85/1000000</f>
        <v>-0.086</v>
      </c>
      <c r="L85" s="436">
        <v>992433</v>
      </c>
      <c r="M85" s="437">
        <v>992454</v>
      </c>
      <c r="N85" s="437">
        <f>L85-M85</f>
        <v>-21</v>
      </c>
      <c r="O85" s="437">
        <f>$F85*N85</f>
        <v>-21000</v>
      </c>
      <c r="P85" s="438">
        <f>O85/1000000</f>
        <v>-0.021</v>
      </c>
      <c r="Q85" s="181"/>
    </row>
    <row r="86" spans="1:17" ht="21" customHeight="1">
      <c r="A86" s="325"/>
      <c r="B86" s="395" t="s">
        <v>193</v>
      </c>
      <c r="C86" s="430"/>
      <c r="D86" s="458"/>
      <c r="E86" s="420"/>
      <c r="F86" s="430"/>
      <c r="G86" s="615"/>
      <c r="H86" s="614"/>
      <c r="I86" s="437"/>
      <c r="J86" s="437"/>
      <c r="K86" s="437"/>
      <c r="L86" s="439"/>
      <c r="M86" s="440"/>
      <c r="N86" s="437"/>
      <c r="O86" s="437"/>
      <c r="P86" s="437"/>
      <c r="Q86" s="181"/>
    </row>
    <row r="87" spans="1:17" s="726" customFormat="1" ht="21" customHeight="1">
      <c r="A87" s="325">
        <v>55</v>
      </c>
      <c r="B87" s="390" t="s">
        <v>372</v>
      </c>
      <c r="C87" s="430">
        <v>4902586</v>
      </c>
      <c r="D87" s="458" t="s">
        <v>12</v>
      </c>
      <c r="E87" s="420" t="s">
        <v>354</v>
      </c>
      <c r="F87" s="430">
        <v>100</v>
      </c>
      <c r="G87" s="439">
        <v>1198</v>
      </c>
      <c r="H87" s="349">
        <v>1198</v>
      </c>
      <c r="I87" s="440">
        <f>G87-H87</f>
        <v>0</v>
      </c>
      <c r="J87" s="440">
        <f>$F87*I87</f>
        <v>0</v>
      </c>
      <c r="K87" s="447">
        <f>J87/1000000</f>
        <v>0</v>
      </c>
      <c r="L87" s="349">
        <v>9910</v>
      </c>
      <c r="M87" s="349">
        <v>9910</v>
      </c>
      <c r="N87" s="440">
        <f>L87-M87</f>
        <v>0</v>
      </c>
      <c r="O87" s="440">
        <f>$F87*N87</f>
        <v>0</v>
      </c>
      <c r="P87" s="447">
        <f>O87/1000000</f>
        <v>0</v>
      </c>
      <c r="Q87" s="735"/>
    </row>
    <row r="88" spans="1:17" s="726" customFormat="1" ht="21" customHeight="1">
      <c r="A88" s="325"/>
      <c r="B88" s="390" t="s">
        <v>372</v>
      </c>
      <c r="C88" s="430">
        <v>4902555</v>
      </c>
      <c r="D88" s="458" t="s">
        <v>12</v>
      </c>
      <c r="E88" s="420" t="s">
        <v>354</v>
      </c>
      <c r="F88" s="430">
        <v>75</v>
      </c>
      <c r="G88" s="439">
        <v>377</v>
      </c>
      <c r="H88" s="440">
        <v>4</v>
      </c>
      <c r="I88" s="440">
        <f>G88-H88</f>
        <v>373</v>
      </c>
      <c r="J88" s="440">
        <f>$F88*I88</f>
        <v>27975</v>
      </c>
      <c r="K88" s="447">
        <f>J88/1000000</f>
        <v>0.027975</v>
      </c>
      <c r="L88" s="439">
        <v>521</v>
      </c>
      <c r="M88" s="440">
        <v>0</v>
      </c>
      <c r="N88" s="440">
        <f>L88-M88</f>
        <v>521</v>
      </c>
      <c r="O88" s="440">
        <f>$F88*N88</f>
        <v>39075</v>
      </c>
      <c r="P88" s="447">
        <f>O88/1000000</f>
        <v>0.039075</v>
      </c>
      <c r="Q88" s="761" t="s">
        <v>416</v>
      </c>
    </row>
    <row r="89" spans="1:17" ht="21" customHeight="1">
      <c r="A89" s="325">
        <v>56</v>
      </c>
      <c r="B89" s="390" t="s">
        <v>373</v>
      </c>
      <c r="C89" s="430">
        <v>4902587</v>
      </c>
      <c r="D89" s="458" t="s">
        <v>12</v>
      </c>
      <c r="E89" s="420" t="s">
        <v>354</v>
      </c>
      <c r="F89" s="430">
        <v>100</v>
      </c>
      <c r="G89" s="436">
        <v>9769</v>
      </c>
      <c r="H89" s="437">
        <v>9792</v>
      </c>
      <c r="I89" s="437">
        <f>G89-H89</f>
        <v>-23</v>
      </c>
      <c r="J89" s="437">
        <f>$F89*I89</f>
        <v>-2300</v>
      </c>
      <c r="K89" s="438">
        <f>J89/1000000</f>
        <v>-0.0023</v>
      </c>
      <c r="L89" s="436">
        <v>21833</v>
      </c>
      <c r="M89" s="437">
        <v>21843</v>
      </c>
      <c r="N89" s="437">
        <f>L89-M89</f>
        <v>-10</v>
      </c>
      <c r="O89" s="437">
        <f>$F89*N89</f>
        <v>-1000</v>
      </c>
      <c r="P89" s="438">
        <f>O89/1000000</f>
        <v>-0.001</v>
      </c>
      <c r="Q89" s="181"/>
    </row>
    <row r="90" spans="1:17" ht="21" customHeight="1" thickBot="1">
      <c r="A90" s="117"/>
      <c r="B90" s="315"/>
      <c r="C90" s="234"/>
      <c r="D90" s="313"/>
      <c r="E90" s="313"/>
      <c r="F90" s="401"/>
      <c r="G90" s="418"/>
      <c r="H90" s="415"/>
      <c r="I90" s="416"/>
      <c r="J90" s="416"/>
      <c r="K90" s="416"/>
      <c r="L90" s="419"/>
      <c r="M90" s="416"/>
      <c r="N90" s="416"/>
      <c r="O90" s="416"/>
      <c r="P90" s="416"/>
      <c r="Q90" s="182"/>
    </row>
    <row r="91" spans="3:16" ht="17.25" thickTop="1">
      <c r="C91" s="93"/>
      <c r="D91" s="93"/>
      <c r="E91" s="93"/>
      <c r="F91" s="402"/>
      <c r="L91" s="18"/>
      <c r="M91" s="18"/>
      <c r="N91" s="18"/>
      <c r="O91" s="18"/>
      <c r="P91" s="18"/>
    </row>
    <row r="92" spans="1:16" ht="28.5" customHeight="1">
      <c r="A92" s="228" t="s">
        <v>320</v>
      </c>
      <c r="C92" s="67"/>
      <c r="D92" s="93"/>
      <c r="E92" s="93"/>
      <c r="F92" s="402"/>
      <c r="K92" s="233">
        <f>SUM(K8:K90)</f>
        <v>7.753317081999998</v>
      </c>
      <c r="L92" s="94"/>
      <c r="M92" s="94"/>
      <c r="N92" s="94"/>
      <c r="O92" s="94"/>
      <c r="P92" s="233">
        <f>SUM(P8:P90)</f>
        <v>2.5571001399999997</v>
      </c>
    </row>
    <row r="93" spans="3:16" ht="16.5">
      <c r="C93" s="93"/>
      <c r="D93" s="93"/>
      <c r="E93" s="93"/>
      <c r="F93" s="402"/>
      <c r="L93" s="18"/>
      <c r="M93" s="18"/>
      <c r="N93" s="18"/>
      <c r="O93" s="18"/>
      <c r="P93" s="18"/>
    </row>
    <row r="94" spans="1:17" ht="24" thickBot="1">
      <c r="A94" s="524" t="s">
        <v>199</v>
      </c>
      <c r="C94" s="93"/>
      <c r="D94" s="93"/>
      <c r="E94" s="93"/>
      <c r="F94" s="402"/>
      <c r="G94" s="19"/>
      <c r="H94" s="19"/>
      <c r="I94" s="56" t="s">
        <v>406</v>
      </c>
      <c r="J94" s="19"/>
      <c r="K94" s="19"/>
      <c r="L94" s="21"/>
      <c r="M94" s="21"/>
      <c r="N94" s="56" t="s">
        <v>407</v>
      </c>
      <c r="O94" s="21"/>
      <c r="P94" s="21"/>
      <c r="Q94" s="533" t="str">
        <f>NDPL!$Q$1</f>
        <v>APRIL-2014</v>
      </c>
    </row>
    <row r="95" spans="1:17" ht="39.75" thickBot="1" thickTop="1">
      <c r="A95" s="41" t="s">
        <v>8</v>
      </c>
      <c r="B95" s="38" t="s">
        <v>9</v>
      </c>
      <c r="C95" s="39" t="s">
        <v>1</v>
      </c>
      <c r="D95" s="39" t="s">
        <v>2</v>
      </c>
      <c r="E95" s="39" t="s">
        <v>3</v>
      </c>
      <c r="F95" s="403" t="s">
        <v>10</v>
      </c>
      <c r="G95" s="41" t="str">
        <f>NDPL!G5</f>
        <v>FINAL READING 01/05/2014</v>
      </c>
      <c r="H95" s="39" t="str">
        <f>NDPL!H5</f>
        <v>INTIAL READING 01/04/2014</v>
      </c>
      <c r="I95" s="39" t="s">
        <v>4</v>
      </c>
      <c r="J95" s="39" t="s">
        <v>5</v>
      </c>
      <c r="K95" s="39" t="s">
        <v>6</v>
      </c>
      <c r="L95" s="41" t="str">
        <f>NDPL!G5</f>
        <v>FINAL READING 01/05/2014</v>
      </c>
      <c r="M95" s="39" t="str">
        <f>NDPL!H5</f>
        <v>INTIAL READING 01/04/2014</v>
      </c>
      <c r="N95" s="39" t="s">
        <v>4</v>
      </c>
      <c r="O95" s="39" t="s">
        <v>5</v>
      </c>
      <c r="P95" s="39" t="s">
        <v>6</v>
      </c>
      <c r="Q95" s="40" t="s">
        <v>317</v>
      </c>
    </row>
    <row r="96" spans="3:16" ht="18" thickBot="1" thickTop="1">
      <c r="C96" s="93"/>
      <c r="D96" s="93"/>
      <c r="E96" s="93"/>
      <c r="F96" s="402"/>
      <c r="L96" s="18"/>
      <c r="M96" s="18"/>
      <c r="N96" s="18"/>
      <c r="O96" s="18"/>
      <c r="P96" s="18"/>
    </row>
    <row r="97" spans="1:17" ht="18" customHeight="1" thickTop="1">
      <c r="A97" s="467"/>
      <c r="B97" s="468" t="s">
        <v>183</v>
      </c>
      <c r="C97" s="412"/>
      <c r="D97" s="113"/>
      <c r="E97" s="113"/>
      <c r="F97" s="404"/>
      <c r="G97" s="63"/>
      <c r="H97" s="25"/>
      <c r="I97" s="25"/>
      <c r="J97" s="25"/>
      <c r="K97" s="35"/>
      <c r="L97" s="103"/>
      <c r="M97" s="26"/>
      <c r="N97" s="26"/>
      <c r="O97" s="26"/>
      <c r="P97" s="27"/>
      <c r="Q97" s="180"/>
    </row>
    <row r="98" spans="1:17" ht="18">
      <c r="A98" s="411">
        <v>1</v>
      </c>
      <c r="B98" s="469" t="s">
        <v>184</v>
      </c>
      <c r="C98" s="430">
        <v>4865143</v>
      </c>
      <c r="D98" s="152" t="s">
        <v>12</v>
      </c>
      <c r="E98" s="116" t="s">
        <v>354</v>
      </c>
      <c r="F98" s="405">
        <v>-100</v>
      </c>
      <c r="G98" s="436">
        <v>36375</v>
      </c>
      <c r="H98" s="437">
        <v>36375</v>
      </c>
      <c r="I98" s="380">
        <f>G98-H98</f>
        <v>0</v>
      </c>
      <c r="J98" s="380">
        <f>$F98*I98</f>
        <v>0</v>
      </c>
      <c r="K98" s="380">
        <f aca="true" t="shared" si="6" ref="K98:K145">J98/1000000</f>
        <v>0</v>
      </c>
      <c r="L98" s="436">
        <v>901496</v>
      </c>
      <c r="M98" s="437">
        <v>898346</v>
      </c>
      <c r="N98" s="380">
        <f>L98-M98</f>
        <v>3150</v>
      </c>
      <c r="O98" s="380">
        <f>$F98*N98</f>
        <v>-315000</v>
      </c>
      <c r="P98" s="380">
        <f aca="true" t="shared" si="7" ref="P98:P145">O98/1000000</f>
        <v>-0.315</v>
      </c>
      <c r="Q98" s="574"/>
    </row>
    <row r="99" spans="1:17" ht="18" customHeight="1">
      <c r="A99" s="411"/>
      <c r="B99" s="470" t="s">
        <v>43</v>
      </c>
      <c r="C99" s="430"/>
      <c r="D99" s="152"/>
      <c r="E99" s="152"/>
      <c r="F99" s="405"/>
      <c r="G99" s="611"/>
      <c r="H99" s="610"/>
      <c r="I99" s="380"/>
      <c r="J99" s="380"/>
      <c r="K99" s="380"/>
      <c r="L99" s="331"/>
      <c r="M99" s="380"/>
      <c r="N99" s="380"/>
      <c r="O99" s="380"/>
      <c r="P99" s="380"/>
      <c r="Q99" s="397"/>
    </row>
    <row r="100" spans="1:17" ht="18" customHeight="1">
      <c r="A100" s="411"/>
      <c r="B100" s="470" t="s">
        <v>121</v>
      </c>
      <c r="C100" s="430"/>
      <c r="D100" s="152"/>
      <c r="E100" s="152"/>
      <c r="F100" s="405"/>
      <c r="G100" s="611"/>
      <c r="H100" s="610"/>
      <c r="I100" s="380"/>
      <c r="J100" s="380"/>
      <c r="K100" s="380"/>
      <c r="L100" s="331"/>
      <c r="M100" s="380"/>
      <c r="N100" s="380"/>
      <c r="O100" s="380"/>
      <c r="P100" s="380"/>
      <c r="Q100" s="397"/>
    </row>
    <row r="101" spans="1:17" ht="18" customHeight="1">
      <c r="A101" s="411">
        <v>2</v>
      </c>
      <c r="B101" s="469" t="s">
        <v>122</v>
      </c>
      <c r="C101" s="430">
        <v>4865134</v>
      </c>
      <c r="D101" s="152" t="s">
        <v>12</v>
      </c>
      <c r="E101" s="116" t="s">
        <v>354</v>
      </c>
      <c r="F101" s="405">
        <v>-100</v>
      </c>
      <c r="G101" s="436">
        <v>105987</v>
      </c>
      <c r="H101" s="437">
        <v>107106</v>
      </c>
      <c r="I101" s="380">
        <f>G101-H101</f>
        <v>-1119</v>
      </c>
      <c r="J101" s="380">
        <f aca="true" t="shared" si="8" ref="J101:J145">$F101*I101</f>
        <v>111900</v>
      </c>
      <c r="K101" s="380">
        <f t="shared" si="6"/>
        <v>0.1119</v>
      </c>
      <c r="L101" s="436">
        <v>1617</v>
      </c>
      <c r="M101" s="437">
        <v>1617</v>
      </c>
      <c r="N101" s="380">
        <f>L101-M101</f>
        <v>0</v>
      </c>
      <c r="O101" s="380">
        <f aca="true" t="shared" si="9" ref="O101:O145">$F101*N101</f>
        <v>0</v>
      </c>
      <c r="P101" s="380">
        <f t="shared" si="7"/>
        <v>0</v>
      </c>
      <c r="Q101" s="397"/>
    </row>
    <row r="102" spans="1:17" ht="18" customHeight="1">
      <c r="A102" s="411">
        <v>3</v>
      </c>
      <c r="B102" s="410" t="s">
        <v>123</v>
      </c>
      <c r="C102" s="430">
        <v>4865135</v>
      </c>
      <c r="D102" s="104" t="s">
        <v>12</v>
      </c>
      <c r="E102" s="116" t="s">
        <v>354</v>
      </c>
      <c r="F102" s="405">
        <v>-100</v>
      </c>
      <c r="G102" s="436">
        <v>124016</v>
      </c>
      <c r="H102" s="437">
        <v>116381</v>
      </c>
      <c r="I102" s="380">
        <f>G102-H102</f>
        <v>7635</v>
      </c>
      <c r="J102" s="380">
        <f t="shared" si="8"/>
        <v>-763500</v>
      </c>
      <c r="K102" s="380">
        <f t="shared" si="6"/>
        <v>-0.7635</v>
      </c>
      <c r="L102" s="436">
        <v>2383</v>
      </c>
      <c r="M102" s="437">
        <v>2383</v>
      </c>
      <c r="N102" s="380">
        <f>L102-M102</f>
        <v>0</v>
      </c>
      <c r="O102" s="380">
        <f t="shared" si="9"/>
        <v>0</v>
      </c>
      <c r="P102" s="380">
        <f t="shared" si="7"/>
        <v>0</v>
      </c>
      <c r="Q102" s="397"/>
    </row>
    <row r="103" spans="1:17" ht="18" customHeight="1">
      <c r="A103" s="411">
        <v>4</v>
      </c>
      <c r="B103" s="469" t="s">
        <v>185</v>
      </c>
      <c r="C103" s="430">
        <v>4864804</v>
      </c>
      <c r="D103" s="152" t="s">
        <v>12</v>
      </c>
      <c r="E103" s="116" t="s">
        <v>354</v>
      </c>
      <c r="F103" s="405">
        <v>-100</v>
      </c>
      <c r="G103" s="436">
        <v>996360</v>
      </c>
      <c r="H103" s="437">
        <v>996387</v>
      </c>
      <c r="I103" s="380">
        <f>G103-H103</f>
        <v>-27</v>
      </c>
      <c r="J103" s="380">
        <f t="shared" si="8"/>
        <v>2700</v>
      </c>
      <c r="K103" s="380">
        <f t="shared" si="6"/>
        <v>0.0027</v>
      </c>
      <c r="L103" s="436">
        <v>999978</v>
      </c>
      <c r="M103" s="437">
        <v>999978</v>
      </c>
      <c r="N103" s="380">
        <f>L103-M103</f>
        <v>0</v>
      </c>
      <c r="O103" s="380">
        <f t="shared" si="9"/>
        <v>0</v>
      </c>
      <c r="P103" s="380">
        <f t="shared" si="7"/>
        <v>0</v>
      </c>
      <c r="Q103" s="397"/>
    </row>
    <row r="104" spans="1:17" ht="18" customHeight="1">
      <c r="A104" s="411">
        <v>5</v>
      </c>
      <c r="B104" s="469" t="s">
        <v>186</v>
      </c>
      <c r="C104" s="430">
        <v>4865163</v>
      </c>
      <c r="D104" s="152" t="s">
        <v>12</v>
      </c>
      <c r="E104" s="116" t="s">
        <v>354</v>
      </c>
      <c r="F104" s="405">
        <v>-100</v>
      </c>
      <c r="G104" s="436">
        <v>996661</v>
      </c>
      <c r="H104" s="437">
        <v>996684</v>
      </c>
      <c r="I104" s="380">
        <f>G104-H104</f>
        <v>-23</v>
      </c>
      <c r="J104" s="380">
        <f t="shared" si="8"/>
        <v>2300</v>
      </c>
      <c r="K104" s="380">
        <f t="shared" si="6"/>
        <v>0.0023</v>
      </c>
      <c r="L104" s="436">
        <v>999920</v>
      </c>
      <c r="M104" s="437">
        <v>999920</v>
      </c>
      <c r="N104" s="380">
        <f>L104-M104</f>
        <v>0</v>
      </c>
      <c r="O104" s="380">
        <f t="shared" si="9"/>
        <v>0</v>
      </c>
      <c r="P104" s="380">
        <f t="shared" si="7"/>
        <v>0</v>
      </c>
      <c r="Q104" s="397"/>
    </row>
    <row r="105" spans="1:17" ht="18" customHeight="1">
      <c r="A105" s="411"/>
      <c r="B105" s="471" t="s">
        <v>187</v>
      </c>
      <c r="C105" s="430"/>
      <c r="D105" s="104"/>
      <c r="E105" s="104"/>
      <c r="F105" s="405"/>
      <c r="G105" s="611"/>
      <c r="H105" s="610"/>
      <c r="I105" s="380"/>
      <c r="J105" s="380"/>
      <c r="K105" s="380"/>
      <c r="L105" s="331"/>
      <c r="M105" s="380"/>
      <c r="N105" s="380"/>
      <c r="O105" s="380"/>
      <c r="P105" s="380"/>
      <c r="Q105" s="397"/>
    </row>
    <row r="106" spans="1:17" ht="18" customHeight="1">
      <c r="A106" s="411"/>
      <c r="B106" s="471" t="s">
        <v>112</v>
      </c>
      <c r="C106" s="430"/>
      <c r="D106" s="104"/>
      <c r="E106" s="104"/>
      <c r="F106" s="405"/>
      <c r="G106" s="611"/>
      <c r="H106" s="610"/>
      <c r="I106" s="380"/>
      <c r="J106" s="380"/>
      <c r="K106" s="380"/>
      <c r="L106" s="331"/>
      <c r="M106" s="380"/>
      <c r="N106" s="380"/>
      <c r="O106" s="380"/>
      <c r="P106" s="380"/>
      <c r="Q106" s="397"/>
    </row>
    <row r="107" spans="1:17" s="90" customFormat="1" ht="18">
      <c r="A107" s="679">
        <v>6</v>
      </c>
      <c r="B107" s="680" t="s">
        <v>409</v>
      </c>
      <c r="C107" s="681">
        <v>4864845</v>
      </c>
      <c r="D107" s="194" t="s">
        <v>12</v>
      </c>
      <c r="E107" s="195" t="s">
        <v>354</v>
      </c>
      <c r="F107" s="682">
        <v>-2000</v>
      </c>
      <c r="G107" s="696">
        <v>1694</v>
      </c>
      <c r="H107" s="697">
        <v>1472</v>
      </c>
      <c r="I107" s="722">
        <f>G107-H107</f>
        <v>222</v>
      </c>
      <c r="J107" s="722">
        <f t="shared" si="8"/>
        <v>-444000</v>
      </c>
      <c r="K107" s="722">
        <f t="shared" si="6"/>
        <v>-0.444</v>
      </c>
      <c r="L107" s="696">
        <v>73243</v>
      </c>
      <c r="M107" s="697">
        <v>73243</v>
      </c>
      <c r="N107" s="722">
        <f>L107-M107</f>
        <v>0</v>
      </c>
      <c r="O107" s="722">
        <f t="shared" si="9"/>
        <v>0</v>
      </c>
      <c r="P107" s="722">
        <f t="shared" si="7"/>
        <v>0</v>
      </c>
      <c r="Q107" s="723"/>
    </row>
    <row r="108" spans="1:17" ht="18">
      <c r="A108" s="411">
        <v>7</v>
      </c>
      <c r="B108" s="469" t="s">
        <v>188</v>
      </c>
      <c r="C108" s="430">
        <v>4864862</v>
      </c>
      <c r="D108" s="152" t="s">
        <v>12</v>
      </c>
      <c r="E108" s="116" t="s">
        <v>354</v>
      </c>
      <c r="F108" s="405">
        <v>-1000</v>
      </c>
      <c r="G108" s="439">
        <v>9233</v>
      </c>
      <c r="H108" s="440">
        <v>9017</v>
      </c>
      <c r="I108" s="356">
        <f>G108-H108</f>
        <v>216</v>
      </c>
      <c r="J108" s="356">
        <f t="shared" si="8"/>
        <v>-216000</v>
      </c>
      <c r="K108" s="356">
        <f t="shared" si="6"/>
        <v>-0.216</v>
      </c>
      <c r="L108" s="439">
        <v>81</v>
      </c>
      <c r="M108" s="440">
        <v>81</v>
      </c>
      <c r="N108" s="356">
        <f>L108-M108</f>
        <v>0</v>
      </c>
      <c r="O108" s="356">
        <f t="shared" si="9"/>
        <v>0</v>
      </c>
      <c r="P108" s="356">
        <f t="shared" si="7"/>
        <v>0</v>
      </c>
      <c r="Q108" s="731"/>
    </row>
    <row r="109" spans="1:17" ht="18" customHeight="1">
      <c r="A109" s="411">
        <v>8</v>
      </c>
      <c r="B109" s="469" t="s">
        <v>189</v>
      </c>
      <c r="C109" s="430">
        <v>4865142</v>
      </c>
      <c r="D109" s="152" t="s">
        <v>12</v>
      </c>
      <c r="E109" s="116" t="s">
        <v>354</v>
      </c>
      <c r="F109" s="405">
        <v>-500</v>
      </c>
      <c r="G109" s="436">
        <v>901307</v>
      </c>
      <c r="H109" s="437">
        <v>900353</v>
      </c>
      <c r="I109" s="380">
        <f>G109-H109</f>
        <v>954</v>
      </c>
      <c r="J109" s="380">
        <f t="shared" si="8"/>
        <v>-477000</v>
      </c>
      <c r="K109" s="380">
        <f t="shared" si="6"/>
        <v>-0.477</v>
      </c>
      <c r="L109" s="436">
        <v>54462</v>
      </c>
      <c r="M109" s="437">
        <v>54462</v>
      </c>
      <c r="N109" s="380">
        <f>L109-M109</f>
        <v>0</v>
      </c>
      <c r="O109" s="380">
        <f t="shared" si="9"/>
        <v>0</v>
      </c>
      <c r="P109" s="380">
        <f t="shared" si="7"/>
        <v>0</v>
      </c>
      <c r="Q109" s="397"/>
    </row>
    <row r="110" spans="1:17" ht="18" customHeight="1">
      <c r="A110" s="411"/>
      <c r="B110" s="470" t="s">
        <v>112</v>
      </c>
      <c r="C110" s="430"/>
      <c r="D110" s="152"/>
      <c r="E110" s="152"/>
      <c r="F110" s="405"/>
      <c r="G110" s="611"/>
      <c r="H110" s="610"/>
      <c r="I110" s="380"/>
      <c r="J110" s="380"/>
      <c r="K110" s="380"/>
      <c r="L110" s="331"/>
      <c r="M110" s="380"/>
      <c r="N110" s="380"/>
      <c r="O110" s="380"/>
      <c r="P110" s="380"/>
      <c r="Q110" s="397"/>
    </row>
    <row r="111" spans="1:17" ht="18" customHeight="1">
      <c r="A111" s="411">
        <v>9</v>
      </c>
      <c r="B111" s="469" t="s">
        <v>190</v>
      </c>
      <c r="C111" s="430">
        <v>4865093</v>
      </c>
      <c r="D111" s="152" t="s">
        <v>12</v>
      </c>
      <c r="E111" s="116" t="s">
        <v>354</v>
      </c>
      <c r="F111" s="405">
        <v>-100</v>
      </c>
      <c r="G111" s="436">
        <v>64707</v>
      </c>
      <c r="H111" s="437">
        <v>64395</v>
      </c>
      <c r="I111" s="380">
        <f>G111-H111</f>
        <v>312</v>
      </c>
      <c r="J111" s="380">
        <f t="shared" si="8"/>
        <v>-31200</v>
      </c>
      <c r="K111" s="380">
        <f t="shared" si="6"/>
        <v>-0.0312</v>
      </c>
      <c r="L111" s="436">
        <v>59039</v>
      </c>
      <c r="M111" s="437">
        <v>58841</v>
      </c>
      <c r="N111" s="380">
        <f>L111-M111</f>
        <v>198</v>
      </c>
      <c r="O111" s="380">
        <f t="shared" si="9"/>
        <v>-19800</v>
      </c>
      <c r="P111" s="380">
        <f t="shared" si="7"/>
        <v>-0.0198</v>
      </c>
      <c r="Q111" s="397"/>
    </row>
    <row r="112" spans="1:17" ht="18" customHeight="1">
      <c r="A112" s="411">
        <v>10</v>
      </c>
      <c r="B112" s="469" t="s">
        <v>191</v>
      </c>
      <c r="C112" s="430">
        <v>4865094</v>
      </c>
      <c r="D112" s="152" t="s">
        <v>12</v>
      </c>
      <c r="E112" s="116" t="s">
        <v>354</v>
      </c>
      <c r="F112" s="405">
        <v>-100</v>
      </c>
      <c r="G112" s="436">
        <v>63431</v>
      </c>
      <c r="H112" s="437">
        <v>61650</v>
      </c>
      <c r="I112" s="380">
        <f>G112-H112</f>
        <v>1781</v>
      </c>
      <c r="J112" s="380">
        <f t="shared" si="8"/>
        <v>-178100</v>
      </c>
      <c r="K112" s="380">
        <f t="shared" si="6"/>
        <v>-0.1781</v>
      </c>
      <c r="L112" s="436">
        <v>56955</v>
      </c>
      <c r="M112" s="437">
        <v>56909</v>
      </c>
      <c r="N112" s="380">
        <f>L112-M112</f>
        <v>46</v>
      </c>
      <c r="O112" s="380">
        <f t="shared" si="9"/>
        <v>-4600</v>
      </c>
      <c r="P112" s="380">
        <f t="shared" si="7"/>
        <v>-0.0046</v>
      </c>
      <c r="Q112" s="397"/>
    </row>
    <row r="113" spans="1:17" ht="18">
      <c r="A113" s="679">
        <v>11</v>
      </c>
      <c r="B113" s="680" t="s">
        <v>192</v>
      </c>
      <c r="C113" s="681">
        <v>4865144</v>
      </c>
      <c r="D113" s="194" t="s">
        <v>12</v>
      </c>
      <c r="E113" s="195" t="s">
        <v>354</v>
      </c>
      <c r="F113" s="682">
        <v>-200</v>
      </c>
      <c r="G113" s="683">
        <v>85301</v>
      </c>
      <c r="H113" s="684">
        <v>85646</v>
      </c>
      <c r="I113" s="371">
        <f>G113-H113</f>
        <v>-345</v>
      </c>
      <c r="J113" s="371">
        <f t="shared" si="8"/>
        <v>69000</v>
      </c>
      <c r="K113" s="371">
        <f t="shared" si="6"/>
        <v>0.069</v>
      </c>
      <c r="L113" s="683">
        <v>112997</v>
      </c>
      <c r="M113" s="684">
        <v>112978</v>
      </c>
      <c r="N113" s="371">
        <f>L113-M113</f>
        <v>19</v>
      </c>
      <c r="O113" s="371">
        <f t="shared" si="9"/>
        <v>-3800</v>
      </c>
      <c r="P113" s="371">
        <f t="shared" si="7"/>
        <v>-0.0038</v>
      </c>
      <c r="Q113" s="678"/>
    </row>
    <row r="114" spans="1:17" ht="18" customHeight="1">
      <c r="A114" s="411"/>
      <c r="B114" s="471" t="s">
        <v>187</v>
      </c>
      <c r="C114" s="430"/>
      <c r="D114" s="104"/>
      <c r="E114" s="104"/>
      <c r="F114" s="398"/>
      <c r="G114" s="611"/>
      <c r="H114" s="610"/>
      <c r="I114" s="380"/>
      <c r="J114" s="380"/>
      <c r="K114" s="380"/>
      <c r="L114" s="331"/>
      <c r="M114" s="380"/>
      <c r="N114" s="380"/>
      <c r="O114" s="380"/>
      <c r="P114" s="380"/>
      <c r="Q114" s="397"/>
    </row>
    <row r="115" spans="1:17" ht="18" customHeight="1">
      <c r="A115" s="411"/>
      <c r="B115" s="470" t="s">
        <v>193</v>
      </c>
      <c r="C115" s="430"/>
      <c r="D115" s="152"/>
      <c r="E115" s="152"/>
      <c r="F115" s="398"/>
      <c r="G115" s="611"/>
      <c r="H115" s="610"/>
      <c r="I115" s="380"/>
      <c r="J115" s="380"/>
      <c r="K115" s="380"/>
      <c r="L115" s="331"/>
      <c r="M115" s="380"/>
      <c r="N115" s="380"/>
      <c r="O115" s="380"/>
      <c r="P115" s="380"/>
      <c r="Q115" s="397"/>
    </row>
    <row r="116" spans="1:17" ht="18" customHeight="1">
      <c r="A116" s="411">
        <v>12</v>
      </c>
      <c r="B116" s="469" t="s">
        <v>408</v>
      </c>
      <c r="C116" s="430">
        <v>4864892</v>
      </c>
      <c r="D116" s="152" t="s">
        <v>12</v>
      </c>
      <c r="E116" s="116" t="s">
        <v>354</v>
      </c>
      <c r="F116" s="405">
        <v>500</v>
      </c>
      <c r="G116" s="439">
        <v>332</v>
      </c>
      <c r="H116" s="440">
        <v>633</v>
      </c>
      <c r="I116" s="356">
        <f>G116-H116</f>
        <v>-301</v>
      </c>
      <c r="J116" s="356">
        <f t="shared" si="8"/>
        <v>-150500</v>
      </c>
      <c r="K116" s="356">
        <f t="shared" si="6"/>
        <v>-0.1505</v>
      </c>
      <c r="L116" s="439">
        <v>17749</v>
      </c>
      <c r="M116" s="440">
        <v>17870</v>
      </c>
      <c r="N116" s="356">
        <f>L116-M116</f>
        <v>-121</v>
      </c>
      <c r="O116" s="356">
        <f t="shared" si="9"/>
        <v>-60500</v>
      </c>
      <c r="P116" s="356">
        <f t="shared" si="7"/>
        <v>-0.0605</v>
      </c>
      <c r="Q116" s="687"/>
    </row>
    <row r="117" spans="1:17" ht="18" customHeight="1">
      <c r="A117" s="411">
        <v>13</v>
      </c>
      <c r="B117" s="469" t="s">
        <v>411</v>
      </c>
      <c r="C117" s="430">
        <v>4864826</v>
      </c>
      <c r="D117" s="152" t="s">
        <v>12</v>
      </c>
      <c r="E117" s="116" t="s">
        <v>354</v>
      </c>
      <c r="F117" s="405">
        <v>83.33333333333334</v>
      </c>
      <c r="G117" s="439">
        <v>3150</v>
      </c>
      <c r="H117" s="440">
        <v>3462</v>
      </c>
      <c r="I117" s="356">
        <f>G117-H117</f>
        <v>-312</v>
      </c>
      <c r="J117" s="356">
        <f t="shared" si="8"/>
        <v>-26000.000000000004</v>
      </c>
      <c r="K117" s="356">
        <f t="shared" si="6"/>
        <v>-0.026000000000000002</v>
      </c>
      <c r="L117" s="439">
        <v>979490</v>
      </c>
      <c r="M117" s="440">
        <v>979490</v>
      </c>
      <c r="N117" s="356">
        <f>L117-M117</f>
        <v>0</v>
      </c>
      <c r="O117" s="356">
        <f t="shared" si="9"/>
        <v>0</v>
      </c>
      <c r="P117" s="356">
        <f t="shared" si="7"/>
        <v>0</v>
      </c>
      <c r="Q117" s="729"/>
    </row>
    <row r="118" spans="1:17" ht="18" customHeight="1">
      <c r="A118" s="411">
        <v>14</v>
      </c>
      <c r="B118" s="469" t="s">
        <v>121</v>
      </c>
      <c r="C118" s="430">
        <v>4864791</v>
      </c>
      <c r="D118" s="152" t="s">
        <v>12</v>
      </c>
      <c r="E118" s="116" t="s">
        <v>354</v>
      </c>
      <c r="F118" s="405">
        <v>166.66666666666669</v>
      </c>
      <c r="G118" s="439">
        <v>989642</v>
      </c>
      <c r="H118" s="349">
        <v>989676</v>
      </c>
      <c r="I118" s="356">
        <f>G118-H118</f>
        <v>-34</v>
      </c>
      <c r="J118" s="356">
        <f t="shared" si="8"/>
        <v>-5666.666666666667</v>
      </c>
      <c r="K118" s="356">
        <f t="shared" si="6"/>
        <v>-0.005666666666666667</v>
      </c>
      <c r="L118" s="439">
        <v>993688</v>
      </c>
      <c r="M118" s="349">
        <v>993688</v>
      </c>
      <c r="N118" s="356">
        <f>L118-M118</f>
        <v>0</v>
      </c>
      <c r="O118" s="356">
        <f t="shared" si="9"/>
        <v>0</v>
      </c>
      <c r="P118" s="356">
        <f t="shared" si="7"/>
        <v>0</v>
      </c>
      <c r="Q118" s="729"/>
    </row>
    <row r="119" spans="1:17" ht="18" customHeight="1">
      <c r="A119" s="411"/>
      <c r="B119" s="410"/>
      <c r="C119" s="430"/>
      <c r="D119" s="104"/>
      <c r="E119" s="116"/>
      <c r="F119" s="405"/>
      <c r="G119" s="436"/>
      <c r="H119" s="437"/>
      <c r="I119" s="356"/>
      <c r="J119" s="356"/>
      <c r="K119" s="356"/>
      <c r="L119" s="436"/>
      <c r="M119" s="437"/>
      <c r="N119" s="380"/>
      <c r="O119" s="380"/>
      <c r="P119" s="380"/>
      <c r="Q119" s="397"/>
    </row>
    <row r="120" spans="1:17" ht="18" customHeight="1">
      <c r="A120" s="411"/>
      <c r="B120" s="470" t="s">
        <v>194</v>
      </c>
      <c r="C120" s="430"/>
      <c r="D120" s="152"/>
      <c r="E120" s="152"/>
      <c r="F120" s="405"/>
      <c r="G120" s="436"/>
      <c r="H120" s="437"/>
      <c r="I120" s="380"/>
      <c r="J120" s="380"/>
      <c r="K120" s="380"/>
      <c r="L120" s="331"/>
      <c r="M120" s="380"/>
      <c r="N120" s="380"/>
      <c r="O120" s="380"/>
      <c r="P120" s="380"/>
      <c r="Q120" s="397"/>
    </row>
    <row r="121" spans="1:17" ht="18" customHeight="1">
      <c r="A121" s="411">
        <v>15</v>
      </c>
      <c r="B121" s="410" t="s">
        <v>195</v>
      </c>
      <c r="C121" s="430">
        <v>4865133</v>
      </c>
      <c r="D121" s="104" t="s">
        <v>12</v>
      </c>
      <c r="E121" s="116" t="s">
        <v>354</v>
      </c>
      <c r="F121" s="405">
        <v>-100</v>
      </c>
      <c r="G121" s="436">
        <v>301800</v>
      </c>
      <c r="H121" s="437">
        <v>300724</v>
      </c>
      <c r="I121" s="380">
        <f>G121-H121</f>
        <v>1076</v>
      </c>
      <c r="J121" s="380">
        <f t="shared" si="8"/>
        <v>-107600</v>
      </c>
      <c r="K121" s="380">
        <f t="shared" si="6"/>
        <v>-0.1076</v>
      </c>
      <c r="L121" s="436">
        <v>44785</v>
      </c>
      <c r="M121" s="437">
        <v>44675</v>
      </c>
      <c r="N121" s="380">
        <f>L121-M121</f>
        <v>110</v>
      </c>
      <c r="O121" s="380">
        <f t="shared" si="9"/>
        <v>-11000</v>
      </c>
      <c r="P121" s="380">
        <f t="shared" si="7"/>
        <v>-0.011</v>
      </c>
      <c r="Q121" s="397"/>
    </row>
    <row r="122" spans="1:17" ht="18" customHeight="1">
      <c r="A122" s="411"/>
      <c r="B122" s="471" t="s">
        <v>196</v>
      </c>
      <c r="C122" s="430"/>
      <c r="D122" s="104"/>
      <c r="E122" s="152"/>
      <c r="F122" s="405"/>
      <c r="G122" s="611"/>
      <c r="H122" s="610"/>
      <c r="I122" s="380"/>
      <c r="J122" s="380"/>
      <c r="K122" s="380"/>
      <c r="L122" s="331"/>
      <c r="M122" s="380"/>
      <c r="N122" s="380"/>
      <c r="O122" s="380"/>
      <c r="P122" s="380"/>
      <c r="Q122" s="397"/>
    </row>
    <row r="123" spans="1:17" s="759" customFormat="1" ht="18" customHeight="1">
      <c r="A123" s="411">
        <v>16</v>
      </c>
      <c r="B123" s="410" t="s">
        <v>183</v>
      </c>
      <c r="C123" s="430">
        <v>4865076</v>
      </c>
      <c r="D123" s="104" t="s">
        <v>12</v>
      </c>
      <c r="E123" s="116" t="s">
        <v>354</v>
      </c>
      <c r="F123" s="405">
        <v>-100</v>
      </c>
      <c r="G123" s="439">
        <v>3891</v>
      </c>
      <c r="H123" s="440">
        <v>3912</v>
      </c>
      <c r="I123" s="356">
        <f>G123-H123</f>
        <v>-21</v>
      </c>
      <c r="J123" s="356">
        <f t="shared" si="8"/>
        <v>2100</v>
      </c>
      <c r="K123" s="356">
        <f t="shared" si="6"/>
        <v>0.0021</v>
      </c>
      <c r="L123" s="439">
        <v>18510</v>
      </c>
      <c r="M123" s="440">
        <v>18497</v>
      </c>
      <c r="N123" s="356">
        <f>L123-M123</f>
        <v>13</v>
      </c>
      <c r="O123" s="356">
        <f t="shared" si="9"/>
        <v>-1300</v>
      </c>
      <c r="P123" s="356">
        <f t="shared" si="7"/>
        <v>-0.0013</v>
      </c>
      <c r="Q123" s="761"/>
    </row>
    <row r="124" spans="1:17" ht="18" customHeight="1">
      <c r="A124" s="411">
        <v>17</v>
      </c>
      <c r="B124" s="469" t="s">
        <v>197</v>
      </c>
      <c r="C124" s="430">
        <v>4865077</v>
      </c>
      <c r="D124" s="152" t="s">
        <v>12</v>
      </c>
      <c r="E124" s="116" t="s">
        <v>354</v>
      </c>
      <c r="F124" s="405">
        <v>-100</v>
      </c>
      <c r="G124" s="611"/>
      <c r="H124" s="614"/>
      <c r="I124" s="380">
        <f>G124-H124</f>
        <v>0</v>
      </c>
      <c r="J124" s="380">
        <f t="shared" si="8"/>
        <v>0</v>
      </c>
      <c r="K124" s="380">
        <f t="shared" si="6"/>
        <v>0</v>
      </c>
      <c r="L124" s="325"/>
      <c r="M124" s="356"/>
      <c r="N124" s="380">
        <f>L124-M124</f>
        <v>0</v>
      </c>
      <c r="O124" s="380">
        <f t="shared" si="9"/>
        <v>0</v>
      </c>
      <c r="P124" s="380">
        <f t="shared" si="7"/>
        <v>0</v>
      </c>
      <c r="Q124" s="397"/>
    </row>
    <row r="125" spans="1:17" ht="18" customHeight="1">
      <c r="A125" s="434"/>
      <c r="B125" s="470" t="s">
        <v>51</v>
      </c>
      <c r="C125" s="402"/>
      <c r="D125" s="93"/>
      <c r="E125" s="93"/>
      <c r="F125" s="405"/>
      <c r="G125" s="611"/>
      <c r="H125" s="610"/>
      <c r="I125" s="380"/>
      <c r="J125" s="380"/>
      <c r="K125" s="380"/>
      <c r="L125" s="331"/>
      <c r="M125" s="380"/>
      <c r="N125" s="380"/>
      <c r="O125" s="380"/>
      <c r="P125" s="380"/>
      <c r="Q125" s="397"/>
    </row>
    <row r="126" spans="1:17" ht="18" customHeight="1">
      <c r="A126" s="411">
        <v>18</v>
      </c>
      <c r="B126" s="472" t="s">
        <v>202</v>
      </c>
      <c r="C126" s="430">
        <v>4864824</v>
      </c>
      <c r="D126" s="116" t="s">
        <v>12</v>
      </c>
      <c r="E126" s="116" t="s">
        <v>354</v>
      </c>
      <c r="F126" s="405">
        <v>-100</v>
      </c>
      <c r="G126" s="436">
        <v>1929</v>
      </c>
      <c r="H126" s="437">
        <v>1863</v>
      </c>
      <c r="I126" s="380">
        <f>G126-H126</f>
        <v>66</v>
      </c>
      <c r="J126" s="380">
        <f t="shared" si="8"/>
        <v>-6600</v>
      </c>
      <c r="K126" s="380">
        <f t="shared" si="6"/>
        <v>-0.0066</v>
      </c>
      <c r="L126" s="436">
        <v>79447</v>
      </c>
      <c r="M126" s="437">
        <v>79201</v>
      </c>
      <c r="N126" s="380">
        <f>L126-M126</f>
        <v>246</v>
      </c>
      <c r="O126" s="380">
        <f t="shared" si="9"/>
        <v>-24600</v>
      </c>
      <c r="P126" s="380">
        <f t="shared" si="7"/>
        <v>-0.0246</v>
      </c>
      <c r="Q126" s="397"/>
    </row>
    <row r="127" spans="1:17" ht="18" customHeight="1">
      <c r="A127" s="411"/>
      <c r="B127" s="471" t="s">
        <v>52</v>
      </c>
      <c r="C127" s="405"/>
      <c r="D127" s="104"/>
      <c r="E127" s="104"/>
      <c r="F127" s="405"/>
      <c r="G127" s="611"/>
      <c r="H127" s="610"/>
      <c r="I127" s="380"/>
      <c r="J127" s="380"/>
      <c r="K127" s="380"/>
      <c r="L127" s="331"/>
      <c r="M127" s="380"/>
      <c r="N127" s="380"/>
      <c r="O127" s="380"/>
      <c r="P127" s="380"/>
      <c r="Q127" s="397"/>
    </row>
    <row r="128" spans="1:17" ht="18" customHeight="1">
      <c r="A128" s="411"/>
      <c r="B128" s="471" t="s">
        <v>53</v>
      </c>
      <c r="C128" s="405"/>
      <c r="D128" s="104"/>
      <c r="E128" s="104"/>
      <c r="F128" s="405"/>
      <c r="G128" s="611"/>
      <c r="H128" s="610"/>
      <c r="I128" s="380"/>
      <c r="J128" s="380"/>
      <c r="K128" s="380"/>
      <c r="L128" s="331"/>
      <c r="M128" s="380"/>
      <c r="N128" s="380"/>
      <c r="O128" s="380"/>
      <c r="P128" s="380"/>
      <c r="Q128" s="397"/>
    </row>
    <row r="129" spans="1:17" ht="18" customHeight="1">
      <c r="A129" s="411"/>
      <c r="B129" s="471" t="s">
        <v>54</v>
      </c>
      <c r="C129" s="405"/>
      <c r="D129" s="104"/>
      <c r="E129" s="104"/>
      <c r="F129" s="405"/>
      <c r="G129" s="611"/>
      <c r="H129" s="610"/>
      <c r="I129" s="380"/>
      <c r="J129" s="380"/>
      <c r="K129" s="380"/>
      <c r="L129" s="331"/>
      <c r="M129" s="380"/>
      <c r="N129" s="380"/>
      <c r="O129" s="380"/>
      <c r="P129" s="380"/>
      <c r="Q129" s="397"/>
    </row>
    <row r="130" spans="1:17" ht="17.25" customHeight="1">
      <c r="A130" s="411">
        <v>19</v>
      </c>
      <c r="B130" s="469" t="s">
        <v>55</v>
      </c>
      <c r="C130" s="430">
        <v>4865090</v>
      </c>
      <c r="D130" s="152" t="s">
        <v>12</v>
      </c>
      <c r="E130" s="116" t="s">
        <v>354</v>
      </c>
      <c r="F130" s="405">
        <v>-100</v>
      </c>
      <c r="G130" s="436">
        <v>9465</v>
      </c>
      <c r="H130" s="437">
        <v>9489</v>
      </c>
      <c r="I130" s="380">
        <f>G130-H130</f>
        <v>-24</v>
      </c>
      <c r="J130" s="380">
        <f t="shared" si="8"/>
        <v>2400</v>
      </c>
      <c r="K130" s="380">
        <f t="shared" si="6"/>
        <v>0.0024</v>
      </c>
      <c r="L130" s="436">
        <v>29111</v>
      </c>
      <c r="M130" s="437">
        <v>29149</v>
      </c>
      <c r="N130" s="380">
        <f>L130-M130</f>
        <v>-38</v>
      </c>
      <c r="O130" s="380">
        <f t="shared" si="9"/>
        <v>3800</v>
      </c>
      <c r="P130" s="380">
        <f t="shared" si="7"/>
        <v>0.0038</v>
      </c>
      <c r="Q130" s="537"/>
    </row>
    <row r="131" spans="1:17" ht="18" customHeight="1">
      <c r="A131" s="411">
        <v>20</v>
      </c>
      <c r="B131" s="469" t="s">
        <v>56</v>
      </c>
      <c r="C131" s="430">
        <v>4902519</v>
      </c>
      <c r="D131" s="152" t="s">
        <v>12</v>
      </c>
      <c r="E131" s="116" t="s">
        <v>354</v>
      </c>
      <c r="F131" s="405">
        <v>-100</v>
      </c>
      <c r="G131" s="436">
        <v>10701</v>
      </c>
      <c r="H131" s="437">
        <v>10626</v>
      </c>
      <c r="I131" s="380">
        <f>G131-H131</f>
        <v>75</v>
      </c>
      <c r="J131" s="380">
        <f t="shared" si="8"/>
        <v>-7500</v>
      </c>
      <c r="K131" s="380">
        <f t="shared" si="6"/>
        <v>-0.0075</v>
      </c>
      <c r="L131" s="436">
        <v>52780</v>
      </c>
      <c r="M131" s="437">
        <v>52431</v>
      </c>
      <c r="N131" s="380">
        <f>L131-M131</f>
        <v>349</v>
      </c>
      <c r="O131" s="380">
        <f t="shared" si="9"/>
        <v>-34900</v>
      </c>
      <c r="P131" s="380">
        <f t="shared" si="7"/>
        <v>-0.0349</v>
      </c>
      <c r="Q131" s="397"/>
    </row>
    <row r="132" spans="1:17" ht="18" customHeight="1">
      <c r="A132" s="411">
        <v>21</v>
      </c>
      <c r="B132" s="469" t="s">
        <v>57</v>
      </c>
      <c r="C132" s="430">
        <v>4902520</v>
      </c>
      <c r="D132" s="152" t="s">
        <v>12</v>
      </c>
      <c r="E132" s="116" t="s">
        <v>354</v>
      </c>
      <c r="F132" s="405">
        <v>-100</v>
      </c>
      <c r="G132" s="436">
        <v>16306</v>
      </c>
      <c r="H132" s="437">
        <v>16251</v>
      </c>
      <c r="I132" s="380">
        <f>G132-H132</f>
        <v>55</v>
      </c>
      <c r="J132" s="380">
        <f t="shared" si="8"/>
        <v>-5500</v>
      </c>
      <c r="K132" s="380">
        <f t="shared" si="6"/>
        <v>-0.0055</v>
      </c>
      <c r="L132" s="436">
        <v>55928</v>
      </c>
      <c r="M132" s="437">
        <v>55049</v>
      </c>
      <c r="N132" s="380">
        <f>L132-M132</f>
        <v>879</v>
      </c>
      <c r="O132" s="380">
        <f t="shared" si="9"/>
        <v>-87900</v>
      </c>
      <c r="P132" s="380">
        <f t="shared" si="7"/>
        <v>-0.0879</v>
      </c>
      <c r="Q132" s="397"/>
    </row>
    <row r="133" spans="1:17" ht="18" customHeight="1">
      <c r="A133" s="411"/>
      <c r="B133" s="469"/>
      <c r="C133" s="430"/>
      <c r="D133" s="152"/>
      <c r="E133" s="152"/>
      <c r="F133" s="405"/>
      <c r="G133" s="611"/>
      <c r="H133" s="610"/>
      <c r="I133" s="380"/>
      <c r="J133" s="380"/>
      <c r="K133" s="380"/>
      <c r="L133" s="331"/>
      <c r="M133" s="380"/>
      <c r="N133" s="380"/>
      <c r="O133" s="380"/>
      <c r="P133" s="380"/>
      <c r="Q133" s="397"/>
    </row>
    <row r="134" spans="1:17" ht="18" customHeight="1">
      <c r="A134" s="411"/>
      <c r="B134" s="470" t="s">
        <v>58</v>
      </c>
      <c r="C134" s="430"/>
      <c r="D134" s="152"/>
      <c r="E134" s="152"/>
      <c r="F134" s="405"/>
      <c r="G134" s="611"/>
      <c r="H134" s="610"/>
      <c r="I134" s="380"/>
      <c r="J134" s="380"/>
      <c r="K134" s="380"/>
      <c r="L134" s="331"/>
      <c r="M134" s="380"/>
      <c r="N134" s="380"/>
      <c r="O134" s="380"/>
      <c r="P134" s="380"/>
      <c r="Q134" s="397"/>
    </row>
    <row r="135" spans="1:17" ht="18" customHeight="1">
      <c r="A135" s="411">
        <v>22</v>
      </c>
      <c r="B135" s="469" t="s">
        <v>59</v>
      </c>
      <c r="C135" s="430">
        <v>4902521</v>
      </c>
      <c r="D135" s="152" t="s">
        <v>12</v>
      </c>
      <c r="E135" s="116" t="s">
        <v>354</v>
      </c>
      <c r="F135" s="405">
        <v>-100</v>
      </c>
      <c r="G135" s="436">
        <v>42990</v>
      </c>
      <c r="H135" s="437">
        <v>42990</v>
      </c>
      <c r="I135" s="380">
        <f aca="true" t="shared" si="10" ref="I135:I140">G135-H135</f>
        <v>0</v>
      </c>
      <c r="J135" s="380">
        <f t="shared" si="8"/>
        <v>0</v>
      </c>
      <c r="K135" s="380">
        <f t="shared" si="6"/>
        <v>0</v>
      </c>
      <c r="L135" s="436">
        <v>18907</v>
      </c>
      <c r="M135" s="437">
        <v>18107</v>
      </c>
      <c r="N135" s="380">
        <f aca="true" t="shared" si="11" ref="N135:N140">L135-M135</f>
        <v>800</v>
      </c>
      <c r="O135" s="380">
        <f t="shared" si="9"/>
        <v>-80000</v>
      </c>
      <c r="P135" s="380">
        <f t="shared" si="7"/>
        <v>-0.08</v>
      </c>
      <c r="Q135" s="397"/>
    </row>
    <row r="136" spans="1:17" ht="18" customHeight="1">
      <c r="A136" s="411">
        <v>23</v>
      </c>
      <c r="B136" s="469" t="s">
        <v>60</v>
      </c>
      <c r="C136" s="430">
        <v>4902522</v>
      </c>
      <c r="D136" s="152" t="s">
        <v>12</v>
      </c>
      <c r="E136" s="116" t="s">
        <v>354</v>
      </c>
      <c r="F136" s="405">
        <v>-100</v>
      </c>
      <c r="G136" s="436">
        <v>840</v>
      </c>
      <c r="H136" s="437">
        <v>840</v>
      </c>
      <c r="I136" s="380">
        <f t="shared" si="10"/>
        <v>0</v>
      </c>
      <c r="J136" s="380">
        <f t="shared" si="8"/>
        <v>0</v>
      </c>
      <c r="K136" s="380">
        <f t="shared" si="6"/>
        <v>0</v>
      </c>
      <c r="L136" s="436">
        <v>185</v>
      </c>
      <c r="M136" s="437">
        <v>185</v>
      </c>
      <c r="N136" s="380">
        <f t="shared" si="11"/>
        <v>0</v>
      </c>
      <c r="O136" s="380">
        <f t="shared" si="9"/>
        <v>0</v>
      </c>
      <c r="P136" s="380">
        <f t="shared" si="7"/>
        <v>0</v>
      </c>
      <c r="Q136" s="397"/>
    </row>
    <row r="137" spans="1:17" ht="18" customHeight="1">
      <c r="A137" s="411">
        <v>24</v>
      </c>
      <c r="B137" s="469" t="s">
        <v>61</v>
      </c>
      <c r="C137" s="430">
        <v>4902523</v>
      </c>
      <c r="D137" s="152" t="s">
        <v>12</v>
      </c>
      <c r="E137" s="116" t="s">
        <v>354</v>
      </c>
      <c r="F137" s="405">
        <v>-100</v>
      </c>
      <c r="G137" s="436">
        <v>999815</v>
      </c>
      <c r="H137" s="437">
        <v>999815</v>
      </c>
      <c r="I137" s="380">
        <f t="shared" si="10"/>
        <v>0</v>
      </c>
      <c r="J137" s="380">
        <f t="shared" si="8"/>
        <v>0</v>
      </c>
      <c r="K137" s="380">
        <f t="shared" si="6"/>
        <v>0</v>
      </c>
      <c r="L137" s="436">
        <v>999943</v>
      </c>
      <c r="M137" s="437">
        <v>999943</v>
      </c>
      <c r="N137" s="380">
        <f t="shared" si="11"/>
        <v>0</v>
      </c>
      <c r="O137" s="380">
        <f t="shared" si="9"/>
        <v>0</v>
      </c>
      <c r="P137" s="380">
        <f t="shared" si="7"/>
        <v>0</v>
      </c>
      <c r="Q137" s="397"/>
    </row>
    <row r="138" spans="1:17" ht="18" customHeight="1">
      <c r="A138" s="411">
        <v>25</v>
      </c>
      <c r="B138" s="410" t="s">
        <v>62</v>
      </c>
      <c r="C138" s="405">
        <v>4902524</v>
      </c>
      <c r="D138" s="104" t="s">
        <v>12</v>
      </c>
      <c r="E138" s="116" t="s">
        <v>354</v>
      </c>
      <c r="F138" s="405">
        <v>-100</v>
      </c>
      <c r="G138" s="436">
        <v>0</v>
      </c>
      <c r="H138" s="511">
        <v>0</v>
      </c>
      <c r="I138" s="380">
        <f t="shared" si="10"/>
        <v>0</v>
      </c>
      <c r="J138" s="380">
        <f t="shared" si="8"/>
        <v>0</v>
      </c>
      <c r="K138" s="380">
        <f t="shared" si="6"/>
        <v>0</v>
      </c>
      <c r="L138" s="436">
        <v>0</v>
      </c>
      <c r="M138" s="511">
        <v>0</v>
      </c>
      <c r="N138" s="380">
        <f t="shared" si="11"/>
        <v>0</v>
      </c>
      <c r="O138" s="380">
        <f t="shared" si="9"/>
        <v>0</v>
      </c>
      <c r="P138" s="380">
        <f t="shared" si="7"/>
        <v>0</v>
      </c>
      <c r="Q138" s="397"/>
    </row>
    <row r="139" spans="1:17" ht="18" customHeight="1">
      <c r="A139" s="411">
        <v>26</v>
      </c>
      <c r="B139" s="410" t="s">
        <v>63</v>
      </c>
      <c r="C139" s="405">
        <v>4902605</v>
      </c>
      <c r="D139" s="104" t="s">
        <v>12</v>
      </c>
      <c r="E139" s="116" t="s">
        <v>354</v>
      </c>
      <c r="F139" s="746">
        <v>-1333.33</v>
      </c>
      <c r="G139" s="436">
        <v>0</v>
      </c>
      <c r="H139" s="437">
        <v>0</v>
      </c>
      <c r="I139" s="380">
        <f t="shared" si="10"/>
        <v>0</v>
      </c>
      <c r="J139" s="380">
        <f t="shared" si="8"/>
        <v>0</v>
      </c>
      <c r="K139" s="380">
        <f t="shared" si="6"/>
        <v>0</v>
      </c>
      <c r="L139" s="436">
        <v>0</v>
      </c>
      <c r="M139" s="437">
        <v>0</v>
      </c>
      <c r="N139" s="380">
        <f t="shared" si="11"/>
        <v>0</v>
      </c>
      <c r="O139" s="380">
        <f t="shared" si="9"/>
        <v>0</v>
      </c>
      <c r="P139" s="380">
        <f t="shared" si="7"/>
        <v>0</v>
      </c>
      <c r="Q139" s="397"/>
    </row>
    <row r="140" spans="1:17" ht="18" customHeight="1">
      <c r="A140" s="411">
        <v>27</v>
      </c>
      <c r="B140" s="410" t="s">
        <v>64</v>
      </c>
      <c r="C140" s="405">
        <v>4902526</v>
      </c>
      <c r="D140" s="104" t="s">
        <v>12</v>
      </c>
      <c r="E140" s="116" t="s">
        <v>354</v>
      </c>
      <c r="F140" s="405">
        <v>-100</v>
      </c>
      <c r="G140" s="436">
        <v>17346</v>
      </c>
      <c r="H140" s="437">
        <v>17346</v>
      </c>
      <c r="I140" s="380">
        <f t="shared" si="10"/>
        <v>0</v>
      </c>
      <c r="J140" s="380">
        <f t="shared" si="8"/>
        <v>0</v>
      </c>
      <c r="K140" s="380">
        <f t="shared" si="6"/>
        <v>0</v>
      </c>
      <c r="L140" s="436">
        <v>17028</v>
      </c>
      <c r="M140" s="437">
        <v>16232</v>
      </c>
      <c r="N140" s="380">
        <f t="shared" si="11"/>
        <v>796</v>
      </c>
      <c r="O140" s="380">
        <f t="shared" si="9"/>
        <v>-79600</v>
      </c>
      <c r="P140" s="380">
        <f t="shared" si="7"/>
        <v>-0.0796</v>
      </c>
      <c r="Q140" s="397"/>
    </row>
    <row r="141" spans="1:17" s="726" customFormat="1" ht="18" customHeight="1">
      <c r="A141" s="411">
        <v>28</v>
      </c>
      <c r="B141" s="410" t="s">
        <v>65</v>
      </c>
      <c r="C141" s="405">
        <v>4902529</v>
      </c>
      <c r="D141" s="104" t="s">
        <v>12</v>
      </c>
      <c r="E141" s="116" t="s">
        <v>354</v>
      </c>
      <c r="F141" s="405">
        <v>-44.44</v>
      </c>
      <c r="G141" s="439">
        <v>998341</v>
      </c>
      <c r="H141" s="440">
        <v>998341</v>
      </c>
      <c r="I141" s="356">
        <f>G141-H141</f>
        <v>0</v>
      </c>
      <c r="J141" s="356">
        <f t="shared" si="8"/>
        <v>0</v>
      </c>
      <c r="K141" s="356">
        <f t="shared" si="6"/>
        <v>0</v>
      </c>
      <c r="L141" s="439">
        <v>277</v>
      </c>
      <c r="M141" s="440">
        <v>262</v>
      </c>
      <c r="N141" s="356">
        <f>L141-M141</f>
        <v>15</v>
      </c>
      <c r="O141" s="356">
        <f t="shared" si="9"/>
        <v>-666.5999999999999</v>
      </c>
      <c r="P141" s="356">
        <f t="shared" si="7"/>
        <v>-0.0006665999999999999</v>
      </c>
      <c r="Q141" s="745"/>
    </row>
    <row r="142" spans="1:17" ht="18" customHeight="1">
      <c r="A142" s="411">
        <v>29</v>
      </c>
      <c r="B142" s="410" t="s">
        <v>147</v>
      </c>
      <c r="C142" s="405">
        <v>4865087</v>
      </c>
      <c r="D142" s="104" t="s">
        <v>12</v>
      </c>
      <c r="E142" s="116" t="s">
        <v>354</v>
      </c>
      <c r="F142" s="405">
        <v>-100</v>
      </c>
      <c r="G142" s="439">
        <v>0</v>
      </c>
      <c r="H142" s="440">
        <v>0</v>
      </c>
      <c r="I142" s="356">
        <f>G142-H142</f>
        <v>0</v>
      </c>
      <c r="J142" s="356">
        <f t="shared" si="8"/>
        <v>0</v>
      </c>
      <c r="K142" s="356">
        <f t="shared" si="6"/>
        <v>0</v>
      </c>
      <c r="L142" s="439">
        <v>0</v>
      </c>
      <c r="M142" s="440">
        <v>0</v>
      </c>
      <c r="N142" s="356">
        <f>L142-M142</f>
        <v>0</v>
      </c>
      <c r="O142" s="356">
        <f t="shared" si="9"/>
        <v>0</v>
      </c>
      <c r="P142" s="356">
        <f t="shared" si="7"/>
        <v>0</v>
      </c>
      <c r="Q142" s="397"/>
    </row>
    <row r="143" spans="1:17" ht="18" customHeight="1">
      <c r="A143" s="411"/>
      <c r="B143" s="471" t="s">
        <v>80</v>
      </c>
      <c r="C143" s="405"/>
      <c r="D143" s="104"/>
      <c r="E143" s="104"/>
      <c r="F143" s="405"/>
      <c r="G143" s="611"/>
      <c r="H143" s="610"/>
      <c r="I143" s="380"/>
      <c r="J143" s="380"/>
      <c r="K143" s="380"/>
      <c r="L143" s="331"/>
      <c r="M143" s="380"/>
      <c r="N143" s="380"/>
      <c r="O143" s="380"/>
      <c r="P143" s="380"/>
      <c r="Q143" s="397"/>
    </row>
    <row r="144" spans="1:17" ht="18">
      <c r="A144" s="411">
        <v>30</v>
      </c>
      <c r="B144" s="410" t="s">
        <v>81</v>
      </c>
      <c r="C144" s="405">
        <v>4902577</v>
      </c>
      <c r="D144" s="104" t="s">
        <v>12</v>
      </c>
      <c r="E144" s="116" t="s">
        <v>354</v>
      </c>
      <c r="F144" s="405">
        <v>400</v>
      </c>
      <c r="G144" s="436">
        <v>995589</v>
      </c>
      <c r="H144" s="437">
        <v>995589</v>
      </c>
      <c r="I144" s="380">
        <f>G144-H144</f>
        <v>0</v>
      </c>
      <c r="J144" s="380">
        <f t="shared" si="8"/>
        <v>0</v>
      </c>
      <c r="K144" s="380">
        <f t="shared" si="6"/>
        <v>0</v>
      </c>
      <c r="L144" s="436">
        <v>43</v>
      </c>
      <c r="M144" s="437">
        <v>42</v>
      </c>
      <c r="N144" s="380">
        <f>L144-M144</f>
        <v>1</v>
      </c>
      <c r="O144" s="380">
        <f t="shared" si="9"/>
        <v>400</v>
      </c>
      <c r="P144" s="380">
        <f t="shared" si="7"/>
        <v>0.0004</v>
      </c>
      <c r="Q144" s="711"/>
    </row>
    <row r="145" spans="1:17" ht="18" customHeight="1">
      <c r="A145" s="411">
        <v>31</v>
      </c>
      <c r="B145" s="410" t="s">
        <v>82</v>
      </c>
      <c r="C145" s="405">
        <v>4902516</v>
      </c>
      <c r="D145" s="104" t="s">
        <v>12</v>
      </c>
      <c r="E145" s="116" t="s">
        <v>354</v>
      </c>
      <c r="F145" s="405">
        <v>-100</v>
      </c>
      <c r="G145" s="436">
        <v>999261</v>
      </c>
      <c r="H145" s="437">
        <v>999261</v>
      </c>
      <c r="I145" s="380">
        <f>G145-H145</f>
        <v>0</v>
      </c>
      <c r="J145" s="380">
        <f t="shared" si="8"/>
        <v>0</v>
      </c>
      <c r="K145" s="380">
        <f t="shared" si="6"/>
        <v>0</v>
      </c>
      <c r="L145" s="436">
        <v>999404</v>
      </c>
      <c r="M145" s="437">
        <v>999397</v>
      </c>
      <c r="N145" s="380">
        <f>L145-M145</f>
        <v>7</v>
      </c>
      <c r="O145" s="380">
        <f t="shared" si="9"/>
        <v>-700</v>
      </c>
      <c r="P145" s="380">
        <f t="shared" si="7"/>
        <v>-0.0007</v>
      </c>
      <c r="Q145" s="397"/>
    </row>
    <row r="146" spans="1:17" ht="15" customHeight="1" thickBot="1">
      <c r="A146" s="29"/>
      <c r="B146" s="30"/>
      <c r="C146" s="30"/>
      <c r="D146" s="30"/>
      <c r="E146" s="30"/>
      <c r="F146" s="30"/>
      <c r="G146" s="616"/>
      <c r="H146" s="617"/>
      <c r="I146" s="30"/>
      <c r="J146" s="30"/>
      <c r="K146" s="62"/>
      <c r="L146" s="29"/>
      <c r="M146" s="30"/>
      <c r="N146" s="30"/>
      <c r="O146" s="30"/>
      <c r="P146" s="62"/>
      <c r="Q146" s="182"/>
    </row>
    <row r="147" ht="13.5" thickTop="1"/>
    <row r="148" spans="1:16" ht="20.25">
      <c r="A148" s="186" t="s">
        <v>321</v>
      </c>
      <c r="K148" s="233">
        <f>SUM(K98:K146)</f>
        <v>-2.228766666666666</v>
      </c>
      <c r="P148" s="233">
        <f>SUM(P98:P146)</f>
        <v>-0.7201666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7" ht="18">
      <c r="A151" s="68"/>
      <c r="K151" s="18"/>
      <c r="P151" s="18"/>
      <c r="Q151" s="533" t="str">
        <f>NDPL!$Q$1</f>
        <v>APRIL-2014</v>
      </c>
    </row>
    <row r="152" spans="1:16" ht="12.75">
      <c r="A152" s="68"/>
      <c r="K152" s="18"/>
      <c r="P152" s="18"/>
    </row>
    <row r="153" spans="1:16" ht="12.75">
      <c r="A153" s="68"/>
      <c r="K153" s="18"/>
      <c r="P153" s="18"/>
    </row>
    <row r="154" spans="1:16" ht="12.75">
      <c r="A154" s="68"/>
      <c r="K154" s="18"/>
      <c r="P154" s="18"/>
    </row>
    <row r="155" spans="1:11" ht="13.5" thickBot="1">
      <c r="A155" s="2"/>
      <c r="B155" s="8"/>
      <c r="C155" s="8"/>
      <c r="D155" s="64"/>
      <c r="E155" s="64"/>
      <c r="F155" s="22"/>
      <c r="G155" s="22"/>
      <c r="H155" s="22"/>
      <c r="I155" s="22"/>
      <c r="J155" s="22"/>
      <c r="K155" s="65"/>
    </row>
    <row r="156" spans="1:17" ht="27.75">
      <c r="A156" s="565" t="s">
        <v>200</v>
      </c>
      <c r="B156" s="175"/>
      <c r="C156" s="171"/>
      <c r="D156" s="171"/>
      <c r="E156" s="171"/>
      <c r="F156" s="229"/>
      <c r="G156" s="229"/>
      <c r="H156" s="229"/>
      <c r="I156" s="229"/>
      <c r="J156" s="229"/>
      <c r="K156" s="230"/>
      <c r="L156" s="57"/>
      <c r="M156" s="57"/>
      <c r="N156" s="57"/>
      <c r="O156" s="57"/>
      <c r="P156" s="57"/>
      <c r="Q156" s="58"/>
    </row>
    <row r="157" spans="1:17" ht="24.75" customHeight="1">
      <c r="A157" s="564" t="s">
        <v>323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2">
        <f>K92</f>
        <v>7.753317081999998</v>
      </c>
      <c r="L157" s="342"/>
      <c r="M157" s="342"/>
      <c r="N157" s="342"/>
      <c r="O157" s="342"/>
      <c r="P157" s="552">
        <f>P92</f>
        <v>2.5571001399999997</v>
      </c>
      <c r="Q157" s="59"/>
    </row>
    <row r="158" spans="1:17" ht="24.75" customHeight="1">
      <c r="A158" s="564" t="s">
        <v>322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2">
        <f>K148</f>
        <v>-2.228766666666666</v>
      </c>
      <c r="L158" s="342"/>
      <c r="M158" s="342"/>
      <c r="N158" s="342"/>
      <c r="O158" s="342"/>
      <c r="P158" s="552">
        <f>P148</f>
        <v>-0.7201666</v>
      </c>
      <c r="Q158" s="59"/>
    </row>
    <row r="159" spans="1:17" ht="24.75" customHeight="1">
      <c r="A159" s="564" t="s">
        <v>324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52">
        <f>'ROHTAK ROAD'!K44</f>
        <v>0.7037249999999999</v>
      </c>
      <c r="L159" s="342"/>
      <c r="M159" s="342"/>
      <c r="N159" s="342"/>
      <c r="O159" s="342"/>
      <c r="P159" s="552">
        <f>'ROHTAK ROAD'!P44</f>
        <v>0.6679499999999999</v>
      </c>
      <c r="Q159" s="59"/>
    </row>
    <row r="160" spans="1:17" ht="24.75" customHeight="1">
      <c r="A160" s="564" t="s">
        <v>325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52">
        <f>-MES!K40</f>
        <v>-0.052700000000000004</v>
      </c>
      <c r="L160" s="342"/>
      <c r="M160" s="342"/>
      <c r="N160" s="342"/>
      <c r="O160" s="342"/>
      <c r="P160" s="552">
        <f>-MES!P40</f>
        <v>-0.1441</v>
      </c>
      <c r="Q160" s="59"/>
    </row>
    <row r="161" spans="1:17" ht="29.25" customHeight="1" thickBot="1">
      <c r="A161" s="566" t="s">
        <v>201</v>
      </c>
      <c r="B161" s="231"/>
      <c r="C161" s="232"/>
      <c r="D161" s="232"/>
      <c r="E161" s="232"/>
      <c r="F161" s="232"/>
      <c r="G161" s="232"/>
      <c r="H161" s="232"/>
      <c r="I161" s="232"/>
      <c r="J161" s="232"/>
      <c r="K161" s="567">
        <f>SUM(K157:K160)</f>
        <v>6.175575415333332</v>
      </c>
      <c r="L161" s="553"/>
      <c r="M161" s="553"/>
      <c r="N161" s="553"/>
      <c r="O161" s="553"/>
      <c r="P161" s="567">
        <f>SUM(P157:P160)</f>
        <v>2.36078354</v>
      </c>
      <c r="Q161" s="187"/>
    </row>
    <row r="166" ht="13.5" thickBot="1"/>
    <row r="167" spans="1:17" ht="12.75">
      <c r="A167" s="270"/>
      <c r="B167" s="271"/>
      <c r="C167" s="271"/>
      <c r="D167" s="271"/>
      <c r="E167" s="271"/>
      <c r="F167" s="271"/>
      <c r="G167" s="271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26.25">
      <c r="A168" s="556" t="s">
        <v>335</v>
      </c>
      <c r="B168" s="262"/>
      <c r="C168" s="262"/>
      <c r="D168" s="262"/>
      <c r="E168" s="262"/>
      <c r="F168" s="262"/>
      <c r="G168" s="262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2"/>
      <c r="B169" s="262"/>
      <c r="C169" s="262"/>
      <c r="D169" s="262"/>
      <c r="E169" s="262"/>
      <c r="F169" s="262"/>
      <c r="G169" s="262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5.75">
      <c r="A170" s="273"/>
      <c r="B170" s="274"/>
      <c r="C170" s="274"/>
      <c r="D170" s="274"/>
      <c r="E170" s="274"/>
      <c r="F170" s="274"/>
      <c r="G170" s="274"/>
      <c r="H170" s="19"/>
      <c r="I170" s="19"/>
      <c r="J170" s="19"/>
      <c r="K170" s="314" t="s">
        <v>347</v>
      </c>
      <c r="L170" s="19"/>
      <c r="M170" s="19"/>
      <c r="N170" s="19"/>
      <c r="O170" s="19"/>
      <c r="P170" s="314" t="s">
        <v>348</v>
      </c>
      <c r="Q170" s="59"/>
    </row>
    <row r="171" spans="1:17" ht="12.75">
      <c r="A171" s="275"/>
      <c r="B171" s="160"/>
      <c r="C171" s="160"/>
      <c r="D171" s="160"/>
      <c r="E171" s="160"/>
      <c r="F171" s="160"/>
      <c r="G171" s="160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12.75">
      <c r="A172" s="275"/>
      <c r="B172" s="160"/>
      <c r="C172" s="160"/>
      <c r="D172" s="160"/>
      <c r="E172" s="160"/>
      <c r="F172" s="160"/>
      <c r="G172" s="160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23.25">
      <c r="A173" s="554" t="s">
        <v>338</v>
      </c>
      <c r="B173" s="263"/>
      <c r="C173" s="263"/>
      <c r="D173" s="264"/>
      <c r="E173" s="264"/>
      <c r="F173" s="265"/>
      <c r="G173" s="264"/>
      <c r="H173" s="19"/>
      <c r="I173" s="19"/>
      <c r="J173" s="19"/>
      <c r="K173" s="559">
        <f>K161</f>
        <v>6.175575415333332</v>
      </c>
      <c r="L173" s="557" t="s">
        <v>336</v>
      </c>
      <c r="M173" s="507"/>
      <c r="N173" s="507"/>
      <c r="O173" s="507"/>
      <c r="P173" s="559">
        <f>P161</f>
        <v>2.36078354</v>
      </c>
      <c r="Q173" s="561" t="s">
        <v>336</v>
      </c>
    </row>
    <row r="174" spans="1:17" ht="23.25">
      <c r="A174" s="280"/>
      <c r="B174" s="266"/>
      <c r="C174" s="266"/>
      <c r="D174" s="262"/>
      <c r="E174" s="262"/>
      <c r="F174" s="267"/>
      <c r="G174" s="262"/>
      <c r="H174" s="19"/>
      <c r="I174" s="19"/>
      <c r="J174" s="19"/>
      <c r="K174" s="507"/>
      <c r="L174" s="558"/>
      <c r="M174" s="507"/>
      <c r="N174" s="507"/>
      <c r="O174" s="507"/>
      <c r="P174" s="507"/>
      <c r="Q174" s="562"/>
    </row>
    <row r="175" spans="1:17" ht="23.25">
      <c r="A175" s="555" t="s">
        <v>337</v>
      </c>
      <c r="B175" s="268"/>
      <c r="C175" s="51"/>
      <c r="D175" s="262"/>
      <c r="E175" s="262"/>
      <c r="F175" s="269"/>
      <c r="G175" s="264"/>
      <c r="H175" s="19"/>
      <c r="I175" s="19"/>
      <c r="J175" s="19"/>
      <c r="K175" s="507">
        <f>'STEPPED UP GENCO'!K44</f>
        <v>0.3387772234000001</v>
      </c>
      <c r="L175" s="557" t="s">
        <v>336</v>
      </c>
      <c r="M175" s="507"/>
      <c r="N175" s="507"/>
      <c r="O175" s="507"/>
      <c r="P175" s="559">
        <f>'STEPPED UP GENCO'!P44</f>
        <v>-1.7390999406</v>
      </c>
      <c r="Q175" s="561" t="s">
        <v>336</v>
      </c>
    </row>
    <row r="176" spans="1:17" ht="15">
      <c r="A176" s="27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61"/>
      <c r="M176" s="19"/>
      <c r="N176" s="19"/>
      <c r="O176" s="19"/>
      <c r="P176" s="19"/>
      <c r="Q176" s="563"/>
    </row>
    <row r="177" spans="1:17" ht="15">
      <c r="A177" s="27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1"/>
      <c r="M177" s="19"/>
      <c r="N177" s="19"/>
      <c r="O177" s="19"/>
      <c r="P177" s="19"/>
      <c r="Q177" s="563"/>
    </row>
    <row r="178" spans="1:17" ht="15">
      <c r="A178" s="27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61"/>
      <c r="M178" s="19"/>
      <c r="N178" s="19"/>
      <c r="O178" s="19"/>
      <c r="P178" s="19"/>
      <c r="Q178" s="563"/>
    </row>
    <row r="179" spans="1:17" ht="23.25">
      <c r="A179" s="276"/>
      <c r="B179" s="19"/>
      <c r="C179" s="19"/>
      <c r="D179" s="19"/>
      <c r="E179" s="19"/>
      <c r="F179" s="19"/>
      <c r="G179" s="19"/>
      <c r="H179" s="263"/>
      <c r="I179" s="263"/>
      <c r="J179" s="282" t="s">
        <v>339</v>
      </c>
      <c r="K179" s="560">
        <f>SUM(K173:K178)</f>
        <v>6.514352638733333</v>
      </c>
      <c r="L179" s="282" t="s">
        <v>336</v>
      </c>
      <c r="M179" s="507"/>
      <c r="N179" s="507"/>
      <c r="O179" s="507"/>
      <c r="P179" s="560">
        <f>SUM(P173:P178)</f>
        <v>0.6216835993999998</v>
      </c>
      <c r="Q179" s="282" t="s">
        <v>336</v>
      </c>
    </row>
    <row r="180" spans="1:17" ht="13.5" thickBot="1">
      <c r="A180" s="277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7" max="255" man="1"/>
    <brk id="93" min="1" max="16" man="1"/>
    <brk id="14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86"/>
  <sheetViews>
    <sheetView tabSelected="1" view="pageBreakPreview" zoomScale="70" zoomScaleNormal="70" zoomScaleSheetLayoutView="70" zoomScalePageLayoutView="50" workbookViewId="0" topLeftCell="H1">
      <selection activeCell="T54" sqref="T54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8" t="str">
        <f>NDPL!Q1</f>
        <v>APRIL-2014</v>
      </c>
    </row>
    <row r="2" ht="18.75" customHeight="1">
      <c r="A2" s="97" t="s">
        <v>245</v>
      </c>
    </row>
    <row r="3" ht="23.25">
      <c r="A3" s="223" t="s">
        <v>219</v>
      </c>
    </row>
    <row r="4" spans="1:16" ht="24" thickBot="1">
      <c r="A4" s="524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01/05/2014</v>
      </c>
      <c r="H5" s="39" t="str">
        <f>NDPL!H5</f>
        <v>INTIAL READING 01/04/2014</v>
      </c>
      <c r="I5" s="39" t="s">
        <v>4</v>
      </c>
      <c r="J5" s="39" t="s">
        <v>5</v>
      </c>
      <c r="K5" s="39" t="s">
        <v>6</v>
      </c>
      <c r="L5" s="41" t="str">
        <f>NDPL!G5</f>
        <v>FINAL READING 01/05/2014</v>
      </c>
      <c r="M5" s="39" t="str">
        <f>NDPL!H5</f>
        <v>INTIAL READING 01/04/2014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18"/>
      <c r="J7" s="618"/>
      <c r="K7" s="618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19"/>
      <c r="J8" s="619"/>
      <c r="K8" s="619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354</v>
      </c>
      <c r="F9" s="198">
        <v>200</v>
      </c>
      <c r="G9" s="683">
        <v>45699</v>
      </c>
      <c r="H9" s="684">
        <v>45022</v>
      </c>
      <c r="I9" s="619">
        <f aca="true" t="shared" si="0" ref="I9:I15">G9-H9</f>
        <v>677</v>
      </c>
      <c r="J9" s="619">
        <f aca="true" t="shared" si="1" ref="J9:J61">$F9*I9</f>
        <v>135400</v>
      </c>
      <c r="K9" s="619">
        <f aca="true" t="shared" si="2" ref="K9:K61">J9/1000000</f>
        <v>0.1354</v>
      </c>
      <c r="L9" s="683">
        <v>72319</v>
      </c>
      <c r="M9" s="684">
        <v>72228</v>
      </c>
      <c r="N9" s="619">
        <f aca="true" t="shared" si="3" ref="N9:N15">L9-M9</f>
        <v>91</v>
      </c>
      <c r="O9" s="619">
        <f aca="true" t="shared" si="4" ref="O9:O61">$F9*N9</f>
        <v>18200</v>
      </c>
      <c r="P9" s="619">
        <f aca="true" t="shared" si="5" ref="P9:P61">O9/1000000</f>
        <v>0.0182</v>
      </c>
      <c r="Q9" s="574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354</v>
      </c>
      <c r="F10" s="198">
        <v>100</v>
      </c>
      <c r="G10" s="436">
        <v>73459</v>
      </c>
      <c r="H10" s="437">
        <v>72834</v>
      </c>
      <c r="I10" s="619">
        <f t="shared" si="0"/>
        <v>625</v>
      </c>
      <c r="J10" s="619">
        <f t="shared" si="1"/>
        <v>62500</v>
      </c>
      <c r="K10" s="619">
        <f t="shared" si="2"/>
        <v>0.0625</v>
      </c>
      <c r="L10" s="436">
        <v>139787</v>
      </c>
      <c r="M10" s="437">
        <v>139686</v>
      </c>
      <c r="N10" s="610">
        <f t="shared" si="3"/>
        <v>101</v>
      </c>
      <c r="O10" s="610">
        <f t="shared" si="4"/>
        <v>10100</v>
      </c>
      <c r="P10" s="610">
        <f t="shared" si="5"/>
        <v>0.0101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354</v>
      </c>
      <c r="F11" s="198">
        <v>200</v>
      </c>
      <c r="G11" s="696">
        <v>981014</v>
      </c>
      <c r="H11" s="697">
        <v>981340</v>
      </c>
      <c r="I11" s="620">
        <f t="shared" si="0"/>
        <v>-326</v>
      </c>
      <c r="J11" s="620">
        <f t="shared" si="1"/>
        <v>-65200</v>
      </c>
      <c r="K11" s="620">
        <f t="shared" si="2"/>
        <v>-0.0652</v>
      </c>
      <c r="L11" s="696">
        <v>1916</v>
      </c>
      <c r="M11" s="697">
        <v>1910</v>
      </c>
      <c r="N11" s="620">
        <f t="shared" si="3"/>
        <v>6</v>
      </c>
      <c r="O11" s="620">
        <f t="shared" si="4"/>
        <v>1200</v>
      </c>
      <c r="P11" s="620">
        <f t="shared" si="5"/>
        <v>0.0012</v>
      </c>
      <c r="Q11" s="694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354</v>
      </c>
      <c r="F12" s="198">
        <v>200</v>
      </c>
      <c r="G12" s="436">
        <v>74293</v>
      </c>
      <c r="H12" s="437">
        <v>73647</v>
      </c>
      <c r="I12" s="619">
        <f t="shared" si="0"/>
        <v>646</v>
      </c>
      <c r="J12" s="619">
        <f t="shared" si="1"/>
        <v>129200</v>
      </c>
      <c r="K12" s="619">
        <f t="shared" si="2"/>
        <v>0.1292</v>
      </c>
      <c r="L12" s="436">
        <v>88875</v>
      </c>
      <c r="M12" s="437">
        <v>88803</v>
      </c>
      <c r="N12" s="610">
        <f t="shared" si="3"/>
        <v>72</v>
      </c>
      <c r="O12" s="610">
        <f t="shared" si="4"/>
        <v>14400</v>
      </c>
      <c r="P12" s="610">
        <f t="shared" si="5"/>
        <v>0.0144</v>
      </c>
      <c r="Q12" s="686"/>
    </row>
    <row r="13" spans="1:17" s="726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354</v>
      </c>
      <c r="F13" s="198">
        <v>800</v>
      </c>
      <c r="G13" s="439">
        <v>7187</v>
      </c>
      <c r="H13" s="440">
        <v>7015</v>
      </c>
      <c r="I13" s="620">
        <f>G13-H13</f>
        <v>172</v>
      </c>
      <c r="J13" s="620">
        <f t="shared" si="1"/>
        <v>137600</v>
      </c>
      <c r="K13" s="620">
        <f t="shared" si="2"/>
        <v>0.1376</v>
      </c>
      <c r="L13" s="439">
        <v>1190</v>
      </c>
      <c r="M13" s="440">
        <v>1140</v>
      </c>
      <c r="N13" s="614">
        <f>L13-M13</f>
        <v>50</v>
      </c>
      <c r="O13" s="614">
        <f t="shared" si="4"/>
        <v>40000</v>
      </c>
      <c r="P13" s="614">
        <f t="shared" si="5"/>
        <v>0.04</v>
      </c>
      <c r="Q13" s="728"/>
    </row>
    <row r="14" spans="1:17" s="726" customFormat="1" ht="18" customHeight="1">
      <c r="A14" s="191">
        <v>6</v>
      </c>
      <c r="B14" s="192" t="s">
        <v>381</v>
      </c>
      <c r="C14" s="193">
        <v>4864949</v>
      </c>
      <c r="D14" s="197" t="s">
        <v>12</v>
      </c>
      <c r="E14" s="311" t="s">
        <v>354</v>
      </c>
      <c r="F14" s="198">
        <v>2000</v>
      </c>
      <c r="G14" s="439">
        <v>13736</v>
      </c>
      <c r="H14" s="440">
        <v>13748</v>
      </c>
      <c r="I14" s="620">
        <f t="shared" si="0"/>
        <v>-12</v>
      </c>
      <c r="J14" s="620">
        <f t="shared" si="1"/>
        <v>-24000</v>
      </c>
      <c r="K14" s="620">
        <f t="shared" si="2"/>
        <v>-0.024</v>
      </c>
      <c r="L14" s="439">
        <v>917</v>
      </c>
      <c r="M14" s="440">
        <v>925</v>
      </c>
      <c r="N14" s="614">
        <f t="shared" si="3"/>
        <v>-8</v>
      </c>
      <c r="O14" s="614">
        <f t="shared" si="4"/>
        <v>-16000</v>
      </c>
      <c r="P14" s="614">
        <f t="shared" si="5"/>
        <v>-0.016</v>
      </c>
      <c r="Q14" s="727"/>
    </row>
    <row r="15" spans="1:17" ht="18" customHeight="1">
      <c r="A15" s="191">
        <v>7</v>
      </c>
      <c r="B15" s="477" t="s">
        <v>404</v>
      </c>
      <c r="C15" s="482">
        <v>5128434</v>
      </c>
      <c r="D15" s="197" t="s">
        <v>12</v>
      </c>
      <c r="E15" s="311" t="s">
        <v>354</v>
      </c>
      <c r="F15" s="491">
        <v>800</v>
      </c>
      <c r="G15" s="436">
        <v>983129</v>
      </c>
      <c r="H15" s="437">
        <v>983209</v>
      </c>
      <c r="I15" s="619">
        <f t="shared" si="0"/>
        <v>-80</v>
      </c>
      <c r="J15" s="619">
        <f t="shared" si="1"/>
        <v>-64000</v>
      </c>
      <c r="K15" s="619">
        <f t="shared" si="2"/>
        <v>-0.064</v>
      </c>
      <c r="L15" s="436">
        <v>992924</v>
      </c>
      <c r="M15" s="437">
        <v>993040</v>
      </c>
      <c r="N15" s="610">
        <f t="shared" si="3"/>
        <v>-116</v>
      </c>
      <c r="O15" s="610">
        <f t="shared" si="4"/>
        <v>-92800</v>
      </c>
      <c r="P15" s="610">
        <f t="shared" si="5"/>
        <v>-0.0928</v>
      </c>
      <c r="Q15" s="181"/>
    </row>
    <row r="16" spans="1:17" ht="18" customHeight="1">
      <c r="A16" s="191">
        <v>8</v>
      </c>
      <c r="B16" s="477" t="s">
        <v>403</v>
      </c>
      <c r="C16" s="482">
        <v>5128430</v>
      </c>
      <c r="D16" s="197" t="s">
        <v>12</v>
      </c>
      <c r="E16" s="311" t="s">
        <v>354</v>
      </c>
      <c r="F16" s="491">
        <v>800</v>
      </c>
      <c r="G16" s="436">
        <v>987637</v>
      </c>
      <c r="H16" s="437">
        <v>987900</v>
      </c>
      <c r="I16" s="619">
        <f>G16-H16</f>
        <v>-263</v>
      </c>
      <c r="J16" s="619">
        <f t="shared" si="1"/>
        <v>-210400</v>
      </c>
      <c r="K16" s="619">
        <f t="shared" si="2"/>
        <v>-0.2104</v>
      </c>
      <c r="L16" s="436">
        <v>994510</v>
      </c>
      <c r="M16" s="437">
        <v>994924</v>
      </c>
      <c r="N16" s="610">
        <f>L16-M16</f>
        <v>-414</v>
      </c>
      <c r="O16" s="610">
        <f t="shared" si="4"/>
        <v>-331200</v>
      </c>
      <c r="P16" s="610">
        <f t="shared" si="5"/>
        <v>-0.3312</v>
      </c>
      <c r="Q16" s="181"/>
    </row>
    <row r="17" spans="1:17" ht="18" customHeight="1">
      <c r="A17" s="191">
        <v>9</v>
      </c>
      <c r="B17" s="477" t="s">
        <v>396</v>
      </c>
      <c r="C17" s="482">
        <v>5128445</v>
      </c>
      <c r="D17" s="197" t="s">
        <v>12</v>
      </c>
      <c r="E17" s="311" t="s">
        <v>354</v>
      </c>
      <c r="F17" s="491">
        <v>800</v>
      </c>
      <c r="G17" s="436">
        <v>993823</v>
      </c>
      <c r="H17" s="437">
        <v>994027</v>
      </c>
      <c r="I17" s="619">
        <f>G17-H17</f>
        <v>-204</v>
      </c>
      <c r="J17" s="619">
        <f t="shared" si="1"/>
        <v>-163200</v>
      </c>
      <c r="K17" s="619">
        <f t="shared" si="2"/>
        <v>-0.1632</v>
      </c>
      <c r="L17" s="436">
        <v>997472</v>
      </c>
      <c r="M17" s="437">
        <v>997661</v>
      </c>
      <c r="N17" s="610">
        <f>L17-M17</f>
        <v>-189</v>
      </c>
      <c r="O17" s="610">
        <f t="shared" si="4"/>
        <v>-151200</v>
      </c>
      <c r="P17" s="610">
        <f t="shared" si="5"/>
        <v>-0.1512</v>
      </c>
      <c r="Q17" s="575"/>
    </row>
    <row r="18" spans="1:17" ht="18" customHeight="1">
      <c r="A18" s="191"/>
      <c r="B18" s="199" t="s">
        <v>387</v>
      </c>
      <c r="C18" s="193"/>
      <c r="D18" s="197"/>
      <c r="E18" s="311"/>
      <c r="F18" s="198"/>
      <c r="G18" s="130"/>
      <c r="H18" s="526"/>
      <c r="I18" s="620"/>
      <c r="J18" s="620"/>
      <c r="K18" s="620"/>
      <c r="L18" s="529"/>
      <c r="M18" s="79"/>
      <c r="N18" s="610"/>
      <c r="O18" s="610"/>
      <c r="P18" s="610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354</v>
      </c>
      <c r="F19" s="198">
        <v>100</v>
      </c>
      <c r="G19" s="512"/>
      <c r="H19" s="511"/>
      <c r="I19" s="722"/>
      <c r="J19" s="722"/>
      <c r="K19" s="722">
        <v>0.0027</v>
      </c>
      <c r="L19" s="512"/>
      <c r="M19" s="511"/>
      <c r="N19" s="380"/>
      <c r="O19" s="380"/>
      <c r="P19" s="356">
        <v>0.4049</v>
      </c>
      <c r="Q19" s="551" t="s">
        <v>429</v>
      </c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354</v>
      </c>
      <c r="F20" s="198">
        <v>100</v>
      </c>
      <c r="G20" s="436">
        <v>6605</v>
      </c>
      <c r="H20" s="437">
        <v>6605</v>
      </c>
      <c r="I20" s="620">
        <f aca="true" t="shared" si="6" ref="I20:I26">G20-H20</f>
        <v>0</v>
      </c>
      <c r="J20" s="620">
        <f t="shared" si="1"/>
        <v>0</v>
      </c>
      <c r="K20" s="620">
        <f t="shared" si="2"/>
        <v>0</v>
      </c>
      <c r="L20" s="436">
        <v>470995</v>
      </c>
      <c r="M20" s="437">
        <v>470995</v>
      </c>
      <c r="N20" s="610">
        <f aca="true" t="shared" si="7" ref="N20:N26">L20-M20</f>
        <v>0</v>
      </c>
      <c r="O20" s="610">
        <f t="shared" si="4"/>
        <v>0</v>
      </c>
      <c r="P20" s="610">
        <f t="shared" si="5"/>
        <v>0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354</v>
      </c>
      <c r="F21" s="198">
        <v>100</v>
      </c>
      <c r="G21" s="512"/>
      <c r="H21" s="511"/>
      <c r="I21" s="722"/>
      <c r="J21" s="722"/>
      <c r="K21" s="722">
        <f t="shared" si="2"/>
        <v>0</v>
      </c>
      <c r="L21" s="512"/>
      <c r="M21" s="511"/>
      <c r="N21" s="380"/>
      <c r="O21" s="380"/>
      <c r="P21" s="356">
        <v>0.7396</v>
      </c>
      <c r="Q21" s="551" t="s">
        <v>429</v>
      </c>
    </row>
    <row r="22" spans="1:17" s="128" customFormat="1" ht="18" customHeight="1">
      <c r="A22" s="197">
        <v>13</v>
      </c>
      <c r="B22" s="192" t="s">
        <v>207</v>
      </c>
      <c r="C22" s="193">
        <v>4865127</v>
      </c>
      <c r="D22" s="197" t="s">
        <v>12</v>
      </c>
      <c r="E22" s="311" t="s">
        <v>354</v>
      </c>
      <c r="F22" s="193">
        <v>100</v>
      </c>
      <c r="G22" s="512"/>
      <c r="H22" s="511"/>
      <c r="I22" s="722"/>
      <c r="J22" s="722"/>
      <c r="K22" s="722">
        <v>-0.0078</v>
      </c>
      <c r="L22" s="512"/>
      <c r="M22" s="511"/>
      <c r="N22" s="380"/>
      <c r="O22" s="380"/>
      <c r="P22" s="356">
        <v>0.1386</v>
      </c>
      <c r="Q22" s="551" t="s">
        <v>429</v>
      </c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354</v>
      </c>
      <c r="F23" s="198">
        <v>100</v>
      </c>
      <c r="G23" s="512"/>
      <c r="H23" s="511"/>
      <c r="I23" s="722"/>
      <c r="J23" s="722"/>
      <c r="K23" s="722">
        <v>0</v>
      </c>
      <c r="L23" s="512"/>
      <c r="M23" s="511"/>
      <c r="N23" s="380"/>
      <c r="O23" s="380"/>
      <c r="P23" s="356">
        <v>0.3322</v>
      </c>
      <c r="Q23" s="551" t="s">
        <v>429</v>
      </c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354</v>
      </c>
      <c r="F24" s="198">
        <v>100</v>
      </c>
      <c r="G24" s="436">
        <v>999881</v>
      </c>
      <c r="H24" s="437">
        <v>999881</v>
      </c>
      <c r="I24" s="620">
        <f t="shared" si="6"/>
        <v>0</v>
      </c>
      <c r="J24" s="620">
        <f t="shared" si="1"/>
        <v>0</v>
      </c>
      <c r="K24" s="620">
        <f t="shared" si="2"/>
        <v>0</v>
      </c>
      <c r="L24" s="436">
        <v>175798</v>
      </c>
      <c r="M24" s="437">
        <v>175798</v>
      </c>
      <c r="N24" s="610">
        <f t="shared" si="7"/>
        <v>0</v>
      </c>
      <c r="O24" s="610">
        <f t="shared" si="4"/>
        <v>0</v>
      </c>
      <c r="P24" s="610">
        <f t="shared" si="5"/>
        <v>0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354</v>
      </c>
      <c r="F25" s="198">
        <v>100</v>
      </c>
      <c r="G25" s="436">
        <v>13432</v>
      </c>
      <c r="H25" s="511">
        <v>13432</v>
      </c>
      <c r="I25" s="620">
        <f t="shared" si="6"/>
        <v>0</v>
      </c>
      <c r="J25" s="620">
        <f t="shared" si="1"/>
        <v>0</v>
      </c>
      <c r="K25" s="620">
        <f t="shared" si="2"/>
        <v>0</v>
      </c>
      <c r="L25" s="436">
        <v>259759</v>
      </c>
      <c r="M25" s="511">
        <v>259759</v>
      </c>
      <c r="N25" s="610">
        <f t="shared" si="7"/>
        <v>0</v>
      </c>
      <c r="O25" s="610">
        <f t="shared" si="4"/>
        <v>0</v>
      </c>
      <c r="P25" s="610">
        <f t="shared" si="5"/>
        <v>0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354</v>
      </c>
      <c r="F26" s="198">
        <v>100</v>
      </c>
      <c r="G26" s="439">
        <v>51073</v>
      </c>
      <c r="H26" s="440">
        <v>51073</v>
      </c>
      <c r="I26" s="620">
        <f t="shared" si="6"/>
        <v>0</v>
      </c>
      <c r="J26" s="620">
        <f t="shared" si="1"/>
        <v>0</v>
      </c>
      <c r="K26" s="620">
        <f t="shared" si="2"/>
        <v>0</v>
      </c>
      <c r="L26" s="439">
        <v>704427</v>
      </c>
      <c r="M26" s="440">
        <v>704427</v>
      </c>
      <c r="N26" s="614">
        <f t="shared" si="7"/>
        <v>0</v>
      </c>
      <c r="O26" s="614">
        <f t="shared" si="4"/>
        <v>0</v>
      </c>
      <c r="P26" s="614">
        <f t="shared" si="5"/>
        <v>0</v>
      </c>
      <c r="Q26" s="575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26"/>
      <c r="I27" s="620"/>
      <c r="J27" s="620"/>
      <c r="K27" s="620"/>
      <c r="L27" s="529"/>
      <c r="M27" s="79"/>
      <c r="N27" s="610"/>
      <c r="O27" s="610"/>
      <c r="P27" s="610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354</v>
      </c>
      <c r="F28" s="198">
        <v>1100</v>
      </c>
      <c r="G28" s="436">
        <v>0</v>
      </c>
      <c r="H28" s="437">
        <v>0</v>
      </c>
      <c r="I28" s="620">
        <f>G28-H28</f>
        <v>0</v>
      </c>
      <c r="J28" s="620">
        <f t="shared" si="1"/>
        <v>0</v>
      </c>
      <c r="K28" s="620">
        <f t="shared" si="2"/>
        <v>0</v>
      </c>
      <c r="L28" s="436">
        <v>77088</v>
      </c>
      <c r="M28" s="437">
        <v>75439</v>
      </c>
      <c r="N28" s="610">
        <f>L28-M28</f>
        <v>1649</v>
      </c>
      <c r="O28" s="610">
        <f t="shared" si="4"/>
        <v>1813900</v>
      </c>
      <c r="P28" s="610">
        <f t="shared" si="5"/>
        <v>1.8139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354</v>
      </c>
      <c r="F29" s="198">
        <v>1000</v>
      </c>
      <c r="G29" s="436">
        <v>2293</v>
      </c>
      <c r="H29" s="437">
        <v>2419</v>
      </c>
      <c r="I29" s="620">
        <f>G29-H29</f>
        <v>-126</v>
      </c>
      <c r="J29" s="620">
        <f t="shared" si="1"/>
        <v>-126000</v>
      </c>
      <c r="K29" s="620">
        <f t="shared" si="2"/>
        <v>-0.126</v>
      </c>
      <c r="L29" s="436">
        <v>37995</v>
      </c>
      <c r="M29" s="437">
        <v>37836</v>
      </c>
      <c r="N29" s="610">
        <f>L29-M29</f>
        <v>159</v>
      </c>
      <c r="O29" s="610">
        <f t="shared" si="4"/>
        <v>159000</v>
      </c>
      <c r="P29" s="610">
        <f t="shared" si="5"/>
        <v>0.159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354</v>
      </c>
      <c r="F30" s="198">
        <v>1100</v>
      </c>
      <c r="G30" s="436">
        <v>0</v>
      </c>
      <c r="H30" s="437">
        <v>0</v>
      </c>
      <c r="I30" s="620">
        <f>G30-H30</f>
        <v>0</v>
      </c>
      <c r="J30" s="620">
        <f t="shared" si="1"/>
        <v>0</v>
      </c>
      <c r="K30" s="620">
        <f t="shared" si="2"/>
        <v>0</v>
      </c>
      <c r="L30" s="436">
        <v>147663</v>
      </c>
      <c r="M30" s="437">
        <v>146061</v>
      </c>
      <c r="N30" s="610">
        <f>L30-M30</f>
        <v>1602</v>
      </c>
      <c r="O30" s="610">
        <f t="shared" si="4"/>
        <v>1762200</v>
      </c>
      <c r="P30" s="610">
        <f t="shared" si="5"/>
        <v>1.7622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354</v>
      </c>
      <c r="F31" s="198">
        <v>1000</v>
      </c>
      <c r="G31" s="436">
        <v>6709</v>
      </c>
      <c r="H31" s="437">
        <v>6948</v>
      </c>
      <c r="I31" s="620">
        <f>G31-H31</f>
        <v>-239</v>
      </c>
      <c r="J31" s="620">
        <f t="shared" si="1"/>
        <v>-239000</v>
      </c>
      <c r="K31" s="620">
        <f t="shared" si="2"/>
        <v>-0.239</v>
      </c>
      <c r="L31" s="436">
        <v>53297</v>
      </c>
      <c r="M31" s="437">
        <v>53177</v>
      </c>
      <c r="N31" s="610">
        <f>L31-M31</f>
        <v>120</v>
      </c>
      <c r="O31" s="610">
        <f t="shared" si="4"/>
        <v>120000</v>
      </c>
      <c r="P31" s="610">
        <f t="shared" si="5"/>
        <v>0.12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19"/>
      <c r="J32" s="619"/>
      <c r="K32" s="621">
        <f>SUM(K28:K31)</f>
        <v>-0.365</v>
      </c>
      <c r="L32" s="219"/>
      <c r="M32" s="79"/>
      <c r="N32" s="610"/>
      <c r="O32" s="610"/>
      <c r="P32" s="672">
        <f>SUM(P28:P31)</f>
        <v>3.8551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19"/>
      <c r="J33" s="619"/>
      <c r="K33" s="619"/>
      <c r="L33" s="219"/>
      <c r="M33" s="79"/>
      <c r="N33" s="610"/>
      <c r="O33" s="610"/>
      <c r="P33" s="610"/>
      <c r="Q33" s="181"/>
    </row>
    <row r="34" spans="1:17" ht="18" customHeight="1">
      <c r="A34" s="191">
        <v>22</v>
      </c>
      <c r="B34" s="724" t="s">
        <v>409</v>
      </c>
      <c r="C34" s="193">
        <v>4864845</v>
      </c>
      <c r="D34" s="192" t="s">
        <v>12</v>
      </c>
      <c r="E34" s="192" t="s">
        <v>354</v>
      </c>
      <c r="F34" s="198">
        <v>2000</v>
      </c>
      <c r="G34" s="439">
        <v>1694</v>
      </c>
      <c r="H34" s="440">
        <v>1472</v>
      </c>
      <c r="I34" s="620">
        <f>G34-H34</f>
        <v>222</v>
      </c>
      <c r="J34" s="620">
        <f t="shared" si="1"/>
        <v>444000</v>
      </c>
      <c r="K34" s="620">
        <f t="shared" si="2"/>
        <v>0.444</v>
      </c>
      <c r="L34" s="439">
        <v>73243</v>
      </c>
      <c r="M34" s="440">
        <v>73243</v>
      </c>
      <c r="N34" s="614">
        <f>L34-M34</f>
        <v>0</v>
      </c>
      <c r="O34" s="614">
        <f t="shared" si="4"/>
        <v>0</v>
      </c>
      <c r="P34" s="614">
        <f t="shared" si="5"/>
        <v>0</v>
      </c>
      <c r="Q34" s="723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354</v>
      </c>
      <c r="F35" s="198">
        <v>1000</v>
      </c>
      <c r="G35" s="439">
        <v>9233</v>
      </c>
      <c r="H35" s="440">
        <v>9017</v>
      </c>
      <c r="I35" s="620">
        <f>G35-H35</f>
        <v>216</v>
      </c>
      <c r="J35" s="620">
        <f t="shared" si="1"/>
        <v>216000</v>
      </c>
      <c r="K35" s="620">
        <f t="shared" si="2"/>
        <v>0.216</v>
      </c>
      <c r="L35" s="439">
        <v>81</v>
      </c>
      <c r="M35" s="440">
        <v>81</v>
      </c>
      <c r="N35" s="614">
        <f>L35-M35</f>
        <v>0</v>
      </c>
      <c r="O35" s="614">
        <f t="shared" si="4"/>
        <v>0</v>
      </c>
      <c r="P35" s="614">
        <f t="shared" si="5"/>
        <v>0</v>
      </c>
      <c r="Q35" s="691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354</v>
      </c>
      <c r="F36" s="198">
        <v>500</v>
      </c>
      <c r="G36" s="436">
        <v>901307</v>
      </c>
      <c r="H36" s="437">
        <v>900353</v>
      </c>
      <c r="I36" s="619">
        <f>G36-H36</f>
        <v>954</v>
      </c>
      <c r="J36" s="619">
        <f t="shared" si="1"/>
        <v>477000</v>
      </c>
      <c r="K36" s="619">
        <f t="shared" si="2"/>
        <v>0.477</v>
      </c>
      <c r="L36" s="436">
        <v>54462</v>
      </c>
      <c r="M36" s="437">
        <v>54462</v>
      </c>
      <c r="N36" s="610">
        <f>L36-M36</f>
        <v>0</v>
      </c>
      <c r="O36" s="610">
        <f t="shared" si="4"/>
        <v>0</v>
      </c>
      <c r="P36" s="610">
        <f t="shared" si="5"/>
        <v>0</v>
      </c>
      <c r="Q36" s="691"/>
    </row>
    <row r="37" spans="1:17" ht="18" customHeight="1">
      <c r="A37" s="191"/>
      <c r="B37" s="200" t="s">
        <v>193</v>
      </c>
      <c r="C37" s="193"/>
      <c r="D37" s="197"/>
      <c r="E37" s="311"/>
      <c r="F37" s="198"/>
      <c r="G37" s="130"/>
      <c r="H37" s="79"/>
      <c r="I37" s="619"/>
      <c r="J37" s="619"/>
      <c r="K37" s="619"/>
      <c r="L37" s="219"/>
      <c r="M37" s="79"/>
      <c r="N37" s="610"/>
      <c r="O37" s="610"/>
      <c r="P37" s="610"/>
      <c r="Q37" s="687"/>
    </row>
    <row r="38" spans="1:17" ht="17.25" customHeight="1">
      <c r="A38" s="191">
        <v>25</v>
      </c>
      <c r="B38" s="192" t="s">
        <v>408</v>
      </c>
      <c r="C38" s="193">
        <v>4864892</v>
      </c>
      <c r="D38" s="197" t="s">
        <v>12</v>
      </c>
      <c r="E38" s="311" t="s">
        <v>354</v>
      </c>
      <c r="F38" s="198">
        <v>-500</v>
      </c>
      <c r="G38" s="439">
        <v>332</v>
      </c>
      <c r="H38" s="440">
        <v>633</v>
      </c>
      <c r="I38" s="620">
        <f>G38-H38</f>
        <v>-301</v>
      </c>
      <c r="J38" s="620">
        <f t="shared" si="1"/>
        <v>150500</v>
      </c>
      <c r="K38" s="620">
        <f t="shared" si="2"/>
        <v>0.1505</v>
      </c>
      <c r="L38" s="439">
        <v>17749</v>
      </c>
      <c r="M38" s="440">
        <v>17870</v>
      </c>
      <c r="N38" s="614">
        <f>L38-M38</f>
        <v>-121</v>
      </c>
      <c r="O38" s="614">
        <f t="shared" si="4"/>
        <v>60500</v>
      </c>
      <c r="P38" s="614">
        <f t="shared" si="5"/>
        <v>0.0605</v>
      </c>
      <c r="Q38" s="687"/>
    </row>
    <row r="39" spans="1:17" ht="17.25" customHeight="1">
      <c r="A39" s="191">
        <v>26</v>
      </c>
      <c r="B39" s="192" t="s">
        <v>411</v>
      </c>
      <c r="C39" s="193">
        <v>4864826</v>
      </c>
      <c r="D39" s="197" t="s">
        <v>12</v>
      </c>
      <c r="E39" s="311" t="s">
        <v>354</v>
      </c>
      <c r="F39" s="196">
        <v>-83.3333333333333</v>
      </c>
      <c r="G39" s="439">
        <v>3150</v>
      </c>
      <c r="H39" s="440">
        <v>3462</v>
      </c>
      <c r="I39" s="620">
        <f>G39-H39</f>
        <v>-312</v>
      </c>
      <c r="J39" s="620">
        <f t="shared" si="1"/>
        <v>25999.99999999999</v>
      </c>
      <c r="K39" s="620">
        <f t="shared" si="2"/>
        <v>0.02599999999999999</v>
      </c>
      <c r="L39" s="439">
        <v>979490</v>
      </c>
      <c r="M39" s="440">
        <v>979490</v>
      </c>
      <c r="N39" s="614">
        <f>L39-M39</f>
        <v>0</v>
      </c>
      <c r="O39" s="614">
        <f t="shared" si="4"/>
        <v>0</v>
      </c>
      <c r="P39" s="614">
        <f t="shared" si="5"/>
        <v>0</v>
      </c>
      <c r="Q39" s="551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1" t="s">
        <v>354</v>
      </c>
      <c r="F40" s="196">
        <v>-166.666666666667</v>
      </c>
      <c r="G40" s="439">
        <v>989642</v>
      </c>
      <c r="H40" s="349">
        <v>989676</v>
      </c>
      <c r="I40" s="620">
        <f>G40-H40</f>
        <v>-34</v>
      </c>
      <c r="J40" s="620">
        <f t="shared" si="1"/>
        <v>5666.666666666678</v>
      </c>
      <c r="K40" s="620">
        <f t="shared" si="2"/>
        <v>0.0056666666666666775</v>
      </c>
      <c r="L40" s="439">
        <v>993688</v>
      </c>
      <c r="M40" s="349">
        <v>993688</v>
      </c>
      <c r="N40" s="614">
        <f>L40-M40</f>
        <v>0</v>
      </c>
      <c r="O40" s="614">
        <f t="shared" si="4"/>
        <v>0</v>
      </c>
      <c r="P40" s="614">
        <f t="shared" si="5"/>
        <v>0</v>
      </c>
      <c r="Q40" s="551"/>
    </row>
    <row r="41" spans="1:17" ht="16.5" customHeight="1" thickBot="1">
      <c r="A41" s="191"/>
      <c r="B41" s="715"/>
      <c r="C41" s="204"/>
      <c r="D41" s="206"/>
      <c r="E41" s="203"/>
      <c r="F41" s="716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3"/>
    </row>
    <row r="42" spans="1:17" ht="18" customHeight="1" thickTop="1">
      <c r="A42" s="190"/>
      <c r="B42" s="192"/>
      <c r="C42" s="193"/>
      <c r="D42" s="194"/>
      <c r="E42" s="311"/>
      <c r="F42" s="193"/>
      <c r="G42" s="193"/>
      <c r="H42" s="79"/>
      <c r="I42" s="79"/>
      <c r="J42" s="79"/>
      <c r="K42" s="79"/>
      <c r="L42" s="528"/>
      <c r="M42" s="79"/>
      <c r="N42" s="79"/>
      <c r="O42" s="79"/>
      <c r="P42" s="79"/>
      <c r="Q42" s="25"/>
    </row>
    <row r="43" spans="1:17" ht="21" customHeight="1" thickBot="1">
      <c r="A43" s="215"/>
      <c r="B43" s="535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APRIL-2014</v>
      </c>
    </row>
    <row r="44" spans="1:17" ht="21.75" customHeight="1" thickTop="1">
      <c r="A44" s="188"/>
      <c r="B44" s="539" t="s">
        <v>356</v>
      </c>
      <c r="C44" s="193"/>
      <c r="D44" s="194"/>
      <c r="E44" s="311"/>
      <c r="F44" s="193"/>
      <c r="G44" s="540"/>
      <c r="H44" s="79"/>
      <c r="I44" s="79"/>
      <c r="J44" s="79"/>
      <c r="K44" s="79"/>
      <c r="L44" s="540"/>
      <c r="M44" s="79"/>
      <c r="N44" s="79"/>
      <c r="O44" s="79"/>
      <c r="P44" s="541"/>
      <c r="Q44" s="542"/>
    </row>
    <row r="45" spans="1:17" ht="21" customHeight="1">
      <c r="A45" s="191"/>
      <c r="B45" s="705" t="s">
        <v>401</v>
      </c>
      <c r="C45" s="193"/>
      <c r="D45" s="194"/>
      <c r="E45" s="311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06"/>
    </row>
    <row r="46" spans="1:17" ht="18">
      <c r="A46" s="191">
        <v>26</v>
      </c>
      <c r="B46" s="192" t="s">
        <v>402</v>
      </c>
      <c r="C46" s="193">
        <v>5128418</v>
      </c>
      <c r="D46" s="197" t="s">
        <v>12</v>
      </c>
      <c r="E46" s="311" t="s">
        <v>354</v>
      </c>
      <c r="F46" s="193">
        <v>-1000</v>
      </c>
      <c r="G46" s="439">
        <v>982964</v>
      </c>
      <c r="H46" s="440">
        <v>983045</v>
      </c>
      <c r="I46" s="614">
        <f>G46-H46</f>
        <v>-81</v>
      </c>
      <c r="J46" s="614">
        <f t="shared" si="1"/>
        <v>81000</v>
      </c>
      <c r="K46" s="614">
        <f t="shared" si="2"/>
        <v>0.081</v>
      </c>
      <c r="L46" s="439">
        <v>990308</v>
      </c>
      <c r="M46" s="440">
        <v>991057</v>
      </c>
      <c r="N46" s="614">
        <f>L46-M46</f>
        <v>-749</v>
      </c>
      <c r="O46" s="614">
        <f t="shared" si="4"/>
        <v>749000</v>
      </c>
      <c r="P46" s="614">
        <f t="shared" si="5"/>
        <v>0.749</v>
      </c>
      <c r="Q46" s="771"/>
    </row>
    <row r="47" spans="1:24" s="759" customFormat="1" ht="18">
      <c r="A47" s="191">
        <v>27</v>
      </c>
      <c r="B47" s="192" t="s">
        <v>413</v>
      </c>
      <c r="C47" s="193">
        <v>5128421</v>
      </c>
      <c r="D47" s="197" t="s">
        <v>12</v>
      </c>
      <c r="E47" s="311" t="s">
        <v>354</v>
      </c>
      <c r="F47" s="193">
        <v>-1000</v>
      </c>
      <c r="G47" s="348">
        <v>999999</v>
      </c>
      <c r="H47" s="349">
        <v>999999</v>
      </c>
      <c r="I47" s="356">
        <f>G47-H47</f>
        <v>0</v>
      </c>
      <c r="J47" s="356">
        <f>$F47*I47</f>
        <v>0</v>
      </c>
      <c r="K47" s="356">
        <f>J47/1000000</f>
        <v>0</v>
      </c>
      <c r="L47" s="439">
        <v>0</v>
      </c>
      <c r="M47" s="349">
        <v>0</v>
      </c>
      <c r="N47" s="356">
        <f>L47-M47</f>
        <v>0</v>
      </c>
      <c r="O47" s="356">
        <f>$F47*N47</f>
        <v>0</v>
      </c>
      <c r="P47" s="356">
        <f>O47/1000000</f>
        <v>0</v>
      </c>
      <c r="Q47" s="771"/>
      <c r="R47" s="726"/>
      <c r="S47" s="726"/>
      <c r="T47" s="726"/>
      <c r="U47" s="726"/>
      <c r="V47" s="726"/>
      <c r="W47" s="726"/>
      <c r="X47" s="726"/>
    </row>
    <row r="48" spans="1:24" ht="18">
      <c r="A48" s="191"/>
      <c r="B48" s="705" t="s">
        <v>405</v>
      </c>
      <c r="C48" s="193"/>
      <c r="D48" s="197"/>
      <c r="E48" s="311"/>
      <c r="F48" s="193"/>
      <c r="G48" s="439"/>
      <c r="H48" s="440"/>
      <c r="I48" s="614"/>
      <c r="J48" s="614"/>
      <c r="K48" s="614"/>
      <c r="L48" s="439"/>
      <c r="M48" s="440"/>
      <c r="N48" s="614"/>
      <c r="O48" s="614"/>
      <c r="P48" s="614"/>
      <c r="Q48" s="771"/>
      <c r="R48" s="726"/>
      <c r="S48" s="726"/>
      <c r="T48" s="726"/>
      <c r="U48" s="726"/>
      <c r="V48" s="726"/>
      <c r="W48" s="726"/>
      <c r="X48" s="726"/>
    </row>
    <row r="49" spans="1:24" ht="18">
      <c r="A49" s="191">
        <v>28</v>
      </c>
      <c r="B49" s="192" t="s">
        <v>402</v>
      </c>
      <c r="C49" s="193">
        <v>5128422</v>
      </c>
      <c r="D49" s="197" t="s">
        <v>12</v>
      </c>
      <c r="E49" s="311" t="s">
        <v>354</v>
      </c>
      <c r="F49" s="193">
        <v>-1000</v>
      </c>
      <c r="G49" s="439">
        <v>981545</v>
      </c>
      <c r="H49" s="440">
        <v>983050</v>
      </c>
      <c r="I49" s="614">
        <f>G49-H49</f>
        <v>-1505</v>
      </c>
      <c r="J49" s="614">
        <f t="shared" si="1"/>
        <v>1505000</v>
      </c>
      <c r="K49" s="614">
        <f t="shared" si="2"/>
        <v>1.505</v>
      </c>
      <c r="L49" s="439">
        <v>990763</v>
      </c>
      <c r="M49" s="440">
        <v>990826</v>
      </c>
      <c r="N49" s="614">
        <f>L49-M49</f>
        <v>-63</v>
      </c>
      <c r="O49" s="614">
        <f t="shared" si="4"/>
        <v>63000</v>
      </c>
      <c r="P49" s="614">
        <f t="shared" si="5"/>
        <v>0.063</v>
      </c>
      <c r="Q49" s="771"/>
      <c r="R49" s="726"/>
      <c r="S49" s="726"/>
      <c r="T49" s="726"/>
      <c r="U49" s="726"/>
      <c r="V49" s="726"/>
      <c r="W49" s="726"/>
      <c r="X49" s="726"/>
    </row>
    <row r="50" spans="1:24" s="759" customFormat="1" ht="18">
      <c r="A50" s="191">
        <v>29</v>
      </c>
      <c r="B50" s="192" t="s">
        <v>413</v>
      </c>
      <c r="C50" s="193">
        <v>5128428</v>
      </c>
      <c r="D50" s="197" t="s">
        <v>12</v>
      </c>
      <c r="E50" s="311" t="s">
        <v>354</v>
      </c>
      <c r="F50" s="198">
        <v>-1000</v>
      </c>
      <c r="G50" s="349">
        <v>996565</v>
      </c>
      <c r="H50" s="349">
        <v>996565</v>
      </c>
      <c r="I50" s="614">
        <f>G50-H50</f>
        <v>0</v>
      </c>
      <c r="J50" s="614">
        <f>$F50*I50</f>
        <v>0</v>
      </c>
      <c r="K50" s="772">
        <f>J50/1000000</f>
        <v>0</v>
      </c>
      <c r="L50" s="349">
        <v>29</v>
      </c>
      <c r="M50" s="349">
        <v>29</v>
      </c>
      <c r="N50" s="614">
        <f>L50-M50</f>
        <v>0</v>
      </c>
      <c r="O50" s="614">
        <f>$F50*N50</f>
        <v>0</v>
      </c>
      <c r="P50" s="614">
        <f>O50/1000000</f>
        <v>0</v>
      </c>
      <c r="Q50" s="771"/>
      <c r="R50" s="726"/>
      <c r="S50" s="726"/>
      <c r="T50" s="726"/>
      <c r="U50" s="726"/>
      <c r="V50" s="726"/>
      <c r="W50" s="726"/>
      <c r="X50" s="726"/>
    </row>
    <row r="51" spans="1:17" ht="18" customHeight="1">
      <c r="A51" s="191"/>
      <c r="B51" s="199" t="s">
        <v>194</v>
      </c>
      <c r="C51" s="193"/>
      <c r="D51" s="194"/>
      <c r="E51" s="311"/>
      <c r="F51" s="198"/>
      <c r="G51" s="130"/>
      <c r="H51" s="526"/>
      <c r="I51" s="526"/>
      <c r="J51" s="526"/>
      <c r="K51" s="526"/>
      <c r="L51" s="529"/>
      <c r="M51" s="526"/>
      <c r="N51" s="526"/>
      <c r="O51" s="526"/>
      <c r="P51" s="526"/>
      <c r="Q51" s="735"/>
    </row>
    <row r="52" spans="1:17" ht="25.5">
      <c r="A52" s="191">
        <v>30</v>
      </c>
      <c r="B52" s="201" t="s">
        <v>218</v>
      </c>
      <c r="C52" s="193">
        <v>4865133</v>
      </c>
      <c r="D52" s="197" t="s">
        <v>12</v>
      </c>
      <c r="E52" s="311" t="s">
        <v>354</v>
      </c>
      <c r="F52" s="198">
        <v>100</v>
      </c>
      <c r="G52" s="439">
        <v>301800</v>
      </c>
      <c r="H52" s="440">
        <v>300724</v>
      </c>
      <c r="I52" s="614">
        <f>G52-H52</f>
        <v>1076</v>
      </c>
      <c r="J52" s="614">
        <f t="shared" si="1"/>
        <v>107600</v>
      </c>
      <c r="K52" s="614">
        <f t="shared" si="2"/>
        <v>0.1076</v>
      </c>
      <c r="L52" s="439">
        <v>44785</v>
      </c>
      <c r="M52" s="440">
        <v>44675</v>
      </c>
      <c r="N52" s="614">
        <f>L52-M52</f>
        <v>110</v>
      </c>
      <c r="O52" s="614">
        <f t="shared" si="4"/>
        <v>11000</v>
      </c>
      <c r="P52" s="614">
        <f t="shared" si="5"/>
        <v>0.011</v>
      </c>
      <c r="Q52" s="735"/>
    </row>
    <row r="53" spans="1:17" ht="18" customHeight="1">
      <c r="A53" s="191"/>
      <c r="B53" s="199" t="s">
        <v>196</v>
      </c>
      <c r="C53" s="193"/>
      <c r="D53" s="197"/>
      <c r="E53" s="311"/>
      <c r="F53" s="198"/>
      <c r="G53" s="130"/>
      <c r="H53" s="79"/>
      <c r="I53" s="610"/>
      <c r="J53" s="610"/>
      <c r="K53" s="610"/>
      <c r="L53" s="219"/>
      <c r="M53" s="79"/>
      <c r="N53" s="610"/>
      <c r="O53" s="610"/>
      <c r="P53" s="610"/>
      <c r="Q53" s="181"/>
    </row>
    <row r="54" spans="1:17" s="726" customFormat="1" ht="18" customHeight="1">
      <c r="A54" s="191">
        <v>31</v>
      </c>
      <c r="B54" s="192" t="s">
        <v>183</v>
      </c>
      <c r="C54" s="193">
        <v>4865076</v>
      </c>
      <c r="D54" s="197" t="s">
        <v>12</v>
      </c>
      <c r="E54" s="311" t="s">
        <v>354</v>
      </c>
      <c r="F54" s="198">
        <v>100</v>
      </c>
      <c r="G54" s="439">
        <v>3891</v>
      </c>
      <c r="H54" s="440">
        <v>3912</v>
      </c>
      <c r="I54" s="614">
        <f>G54-H54</f>
        <v>-21</v>
      </c>
      <c r="J54" s="614">
        <f t="shared" si="1"/>
        <v>-2100</v>
      </c>
      <c r="K54" s="614">
        <f t="shared" si="2"/>
        <v>-0.0021</v>
      </c>
      <c r="L54" s="439">
        <v>18510</v>
      </c>
      <c r="M54" s="440">
        <v>18497</v>
      </c>
      <c r="N54" s="614">
        <f>L54-M54</f>
        <v>13</v>
      </c>
      <c r="O54" s="614">
        <f t="shared" si="4"/>
        <v>1300</v>
      </c>
      <c r="P54" s="614">
        <f t="shared" si="5"/>
        <v>0.0013</v>
      </c>
      <c r="Q54" s="735"/>
    </row>
    <row r="55" spans="1:17" ht="18" customHeight="1">
      <c r="A55" s="191">
        <v>32</v>
      </c>
      <c r="B55" s="195" t="s">
        <v>197</v>
      </c>
      <c r="C55" s="193">
        <v>4865077</v>
      </c>
      <c r="D55" s="197" t="s">
        <v>12</v>
      </c>
      <c r="E55" s="311" t="s">
        <v>354</v>
      </c>
      <c r="F55" s="198">
        <v>100</v>
      </c>
      <c r="G55" s="130"/>
      <c r="H55" s="79"/>
      <c r="I55" s="610">
        <f>G55-H55</f>
        <v>0</v>
      </c>
      <c r="J55" s="610">
        <f t="shared" si="1"/>
        <v>0</v>
      </c>
      <c r="K55" s="610">
        <f t="shared" si="2"/>
        <v>0</v>
      </c>
      <c r="L55" s="529"/>
      <c r="M55" s="79"/>
      <c r="N55" s="610">
        <f>L55-M55</f>
        <v>0</v>
      </c>
      <c r="O55" s="610">
        <f t="shared" si="4"/>
        <v>0</v>
      </c>
      <c r="P55" s="610">
        <f t="shared" si="5"/>
        <v>0</v>
      </c>
      <c r="Q55" s="181"/>
    </row>
    <row r="56" spans="1:17" ht="18" customHeight="1">
      <c r="A56" s="191"/>
      <c r="B56" s="199" t="s">
        <v>173</v>
      </c>
      <c r="C56" s="193"/>
      <c r="D56" s="197"/>
      <c r="E56" s="311"/>
      <c r="F56" s="198"/>
      <c r="G56" s="130"/>
      <c r="H56" s="79"/>
      <c r="I56" s="610"/>
      <c r="J56" s="610"/>
      <c r="K56" s="610"/>
      <c r="L56" s="219"/>
      <c r="M56" s="79"/>
      <c r="N56" s="610"/>
      <c r="O56" s="610"/>
      <c r="P56" s="610"/>
      <c r="Q56" s="181"/>
    </row>
    <row r="57" spans="1:17" ht="18" customHeight="1">
      <c r="A57" s="191">
        <v>33</v>
      </c>
      <c r="B57" s="192" t="s">
        <v>190</v>
      </c>
      <c r="C57" s="193">
        <v>4865093</v>
      </c>
      <c r="D57" s="197" t="s">
        <v>12</v>
      </c>
      <c r="E57" s="311" t="s">
        <v>354</v>
      </c>
      <c r="F57" s="198">
        <v>100</v>
      </c>
      <c r="G57" s="436">
        <v>64707</v>
      </c>
      <c r="H57" s="437">
        <v>64395</v>
      </c>
      <c r="I57" s="610">
        <f>G57-H57</f>
        <v>312</v>
      </c>
      <c r="J57" s="610">
        <f t="shared" si="1"/>
        <v>31200</v>
      </c>
      <c r="K57" s="610">
        <f t="shared" si="2"/>
        <v>0.0312</v>
      </c>
      <c r="L57" s="436">
        <v>59039</v>
      </c>
      <c r="M57" s="437">
        <v>58841</v>
      </c>
      <c r="N57" s="610">
        <f>L57-M57</f>
        <v>198</v>
      </c>
      <c r="O57" s="610">
        <f t="shared" si="4"/>
        <v>19800</v>
      </c>
      <c r="P57" s="610">
        <f t="shared" si="5"/>
        <v>0.0198</v>
      </c>
      <c r="Q57" s="181"/>
    </row>
    <row r="58" spans="1:17" ht="19.5" customHeight="1">
      <c r="A58" s="191">
        <v>34</v>
      </c>
      <c r="B58" s="195" t="s">
        <v>191</v>
      </c>
      <c r="C58" s="193">
        <v>4865094</v>
      </c>
      <c r="D58" s="197" t="s">
        <v>12</v>
      </c>
      <c r="E58" s="311" t="s">
        <v>354</v>
      </c>
      <c r="F58" s="198">
        <v>100</v>
      </c>
      <c r="G58" s="436">
        <v>63431</v>
      </c>
      <c r="H58" s="437">
        <v>61650</v>
      </c>
      <c r="I58" s="610">
        <f>G58-H58</f>
        <v>1781</v>
      </c>
      <c r="J58" s="610">
        <f t="shared" si="1"/>
        <v>178100</v>
      </c>
      <c r="K58" s="610">
        <f t="shared" si="2"/>
        <v>0.1781</v>
      </c>
      <c r="L58" s="436">
        <v>56955</v>
      </c>
      <c r="M58" s="437">
        <v>56909</v>
      </c>
      <c r="N58" s="610">
        <f>L58-M58</f>
        <v>46</v>
      </c>
      <c r="O58" s="610">
        <f t="shared" si="4"/>
        <v>4600</v>
      </c>
      <c r="P58" s="610">
        <f t="shared" si="5"/>
        <v>0.0046</v>
      </c>
      <c r="Q58" s="181"/>
    </row>
    <row r="59" spans="1:17" ht="25.5">
      <c r="A59" s="191">
        <v>35</v>
      </c>
      <c r="B59" s="201" t="s">
        <v>217</v>
      </c>
      <c r="C59" s="193">
        <v>4865144</v>
      </c>
      <c r="D59" s="197" t="s">
        <v>12</v>
      </c>
      <c r="E59" s="311" t="s">
        <v>354</v>
      </c>
      <c r="F59" s="198">
        <v>200</v>
      </c>
      <c r="G59" s="683">
        <v>85301</v>
      </c>
      <c r="H59" s="684">
        <v>85646</v>
      </c>
      <c r="I59" s="619">
        <f>G59-H59</f>
        <v>-345</v>
      </c>
      <c r="J59" s="619">
        <f t="shared" si="1"/>
        <v>-69000</v>
      </c>
      <c r="K59" s="619">
        <f t="shared" si="2"/>
        <v>-0.069</v>
      </c>
      <c r="L59" s="683">
        <v>112997</v>
      </c>
      <c r="M59" s="684">
        <v>112978</v>
      </c>
      <c r="N59" s="619">
        <f>L59-M59</f>
        <v>19</v>
      </c>
      <c r="O59" s="619">
        <f t="shared" si="4"/>
        <v>3800</v>
      </c>
      <c r="P59" s="619">
        <f t="shared" si="5"/>
        <v>0.0038</v>
      </c>
      <c r="Q59" s="685"/>
    </row>
    <row r="60" spans="1:17" ht="19.5" customHeight="1">
      <c r="A60" s="191"/>
      <c r="B60" s="199" t="s">
        <v>183</v>
      </c>
      <c r="C60" s="193"/>
      <c r="D60" s="197"/>
      <c r="E60" s="194"/>
      <c r="F60" s="198"/>
      <c r="G60" s="436"/>
      <c r="H60" s="437"/>
      <c r="I60" s="610"/>
      <c r="J60" s="610"/>
      <c r="K60" s="610"/>
      <c r="L60" s="219"/>
      <c r="M60" s="79"/>
      <c r="N60" s="610"/>
      <c r="O60" s="610"/>
      <c r="P60" s="610"/>
      <c r="Q60" s="181"/>
    </row>
    <row r="61" spans="1:17" ht="18">
      <c r="A61" s="191">
        <v>36</v>
      </c>
      <c r="B61" s="192" t="s">
        <v>184</v>
      </c>
      <c r="C61" s="193">
        <v>4865143</v>
      </c>
      <c r="D61" s="197" t="s">
        <v>12</v>
      </c>
      <c r="E61" s="194" t="s">
        <v>13</v>
      </c>
      <c r="F61" s="198">
        <v>100</v>
      </c>
      <c r="G61" s="436">
        <v>36375</v>
      </c>
      <c r="H61" s="437">
        <v>36375</v>
      </c>
      <c r="I61" s="610">
        <f>G61-H61</f>
        <v>0</v>
      </c>
      <c r="J61" s="610">
        <f t="shared" si="1"/>
        <v>0</v>
      </c>
      <c r="K61" s="610">
        <f t="shared" si="2"/>
        <v>0</v>
      </c>
      <c r="L61" s="436">
        <v>901496</v>
      </c>
      <c r="M61" s="437">
        <v>898346</v>
      </c>
      <c r="N61" s="610">
        <f>L61-M61</f>
        <v>3150</v>
      </c>
      <c r="O61" s="610">
        <f t="shared" si="4"/>
        <v>315000</v>
      </c>
      <c r="P61" s="610">
        <f t="shared" si="5"/>
        <v>0.315</v>
      </c>
      <c r="Q61" s="574"/>
    </row>
    <row r="62" spans="1:23" ht="18" customHeight="1" thickBot="1">
      <c r="A62" s="202"/>
      <c r="B62" s="203"/>
      <c r="C62" s="204"/>
      <c r="D62" s="205"/>
      <c r="E62" s="206"/>
      <c r="F62" s="207"/>
      <c r="G62" s="208"/>
      <c r="H62" s="209"/>
      <c r="I62" s="210"/>
      <c r="J62" s="210"/>
      <c r="K62" s="210"/>
      <c r="L62" s="211"/>
      <c r="M62" s="209"/>
      <c r="N62" s="210"/>
      <c r="O62" s="210"/>
      <c r="P62" s="210"/>
      <c r="Q62" s="213"/>
      <c r="R62" s="93"/>
      <c r="S62" s="93"/>
      <c r="T62" s="93"/>
      <c r="U62" s="93"/>
      <c r="V62" s="93"/>
      <c r="W62" s="93"/>
    </row>
    <row r="63" spans="1:23" ht="15.75" customHeight="1" thickTop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3"/>
      <c r="R63" s="93"/>
      <c r="S63" s="93"/>
      <c r="T63" s="93"/>
      <c r="U63" s="93"/>
      <c r="V63" s="93"/>
      <c r="W63" s="93"/>
    </row>
    <row r="64" spans="1:23" ht="24" thickBot="1">
      <c r="A64" s="524" t="s">
        <v>374</v>
      </c>
      <c r="G64" s="19"/>
      <c r="H64" s="19"/>
      <c r="I64" s="56" t="s">
        <v>406</v>
      </c>
      <c r="J64" s="19"/>
      <c r="K64" s="19"/>
      <c r="L64" s="19"/>
      <c r="M64" s="19"/>
      <c r="N64" s="56" t="s">
        <v>407</v>
      </c>
      <c r="O64" s="19"/>
      <c r="P64" s="19"/>
      <c r="R64" s="93"/>
      <c r="S64" s="93"/>
      <c r="T64" s="93"/>
      <c r="U64" s="93"/>
      <c r="V64" s="93"/>
      <c r="W64" s="93"/>
    </row>
    <row r="65" spans="1:23" ht="39.75" thickBot="1" thickTop="1">
      <c r="A65" s="41" t="s">
        <v>8</v>
      </c>
      <c r="B65" s="38" t="s">
        <v>9</v>
      </c>
      <c r="C65" s="39" t="s">
        <v>1</v>
      </c>
      <c r="D65" s="39" t="s">
        <v>2</v>
      </c>
      <c r="E65" s="39" t="s">
        <v>3</v>
      </c>
      <c r="F65" s="39" t="s">
        <v>10</v>
      </c>
      <c r="G65" s="41" t="str">
        <f>G5</f>
        <v>FINAL READING 01/05/2014</v>
      </c>
      <c r="H65" s="39" t="str">
        <f>H5</f>
        <v>INTIAL READING 01/04/2014</v>
      </c>
      <c r="I65" s="39" t="s">
        <v>4</v>
      </c>
      <c r="J65" s="39" t="s">
        <v>5</v>
      </c>
      <c r="K65" s="39" t="s">
        <v>6</v>
      </c>
      <c r="L65" s="41" t="str">
        <f>G65</f>
        <v>FINAL READING 01/05/2014</v>
      </c>
      <c r="M65" s="39" t="str">
        <f>H65</f>
        <v>INTIAL READING 01/04/2014</v>
      </c>
      <c r="N65" s="39" t="s">
        <v>4</v>
      </c>
      <c r="O65" s="39" t="s">
        <v>5</v>
      </c>
      <c r="P65" s="39" t="s">
        <v>6</v>
      </c>
      <c r="Q65" s="214" t="s">
        <v>317</v>
      </c>
      <c r="R65" s="93"/>
      <c r="S65" s="93"/>
      <c r="T65" s="93"/>
      <c r="U65" s="93"/>
      <c r="V65" s="93"/>
      <c r="W65" s="93"/>
    </row>
    <row r="66" spans="1:23" ht="15.75" customHeight="1" thickTop="1">
      <c r="A66" s="543"/>
      <c r="B66" s="544"/>
      <c r="C66" s="544"/>
      <c r="D66" s="544"/>
      <c r="E66" s="544"/>
      <c r="F66" s="547"/>
      <c r="G66" s="544"/>
      <c r="H66" s="544"/>
      <c r="I66" s="544"/>
      <c r="J66" s="544"/>
      <c r="K66" s="547"/>
      <c r="L66" s="544"/>
      <c r="M66" s="544"/>
      <c r="N66" s="544"/>
      <c r="O66" s="544"/>
      <c r="P66" s="544"/>
      <c r="Q66" s="550"/>
      <c r="R66" s="93"/>
      <c r="S66" s="93"/>
      <c r="T66" s="93"/>
      <c r="U66" s="93"/>
      <c r="V66" s="93"/>
      <c r="W66" s="93"/>
    </row>
    <row r="67" spans="1:23" ht="15.75" customHeight="1">
      <c r="A67" s="545"/>
      <c r="B67" s="395" t="s">
        <v>371</v>
      </c>
      <c r="C67" s="430"/>
      <c r="D67" s="458"/>
      <c r="E67" s="420"/>
      <c r="F67" s="198"/>
      <c r="G67" s="546"/>
      <c r="H67" s="546"/>
      <c r="I67" s="546"/>
      <c r="J67" s="546"/>
      <c r="K67" s="546"/>
      <c r="L67" s="545"/>
      <c r="M67" s="546"/>
      <c r="N67" s="546"/>
      <c r="O67" s="546"/>
      <c r="P67" s="546"/>
      <c r="Q67" s="551"/>
      <c r="R67" s="93"/>
      <c r="S67" s="93"/>
      <c r="T67" s="93"/>
      <c r="U67" s="93"/>
      <c r="V67" s="93"/>
      <c r="W67" s="93"/>
    </row>
    <row r="68" spans="1:23" ht="15.75" customHeight="1">
      <c r="A68" s="549">
        <v>1</v>
      </c>
      <c r="B68" s="192" t="s">
        <v>372</v>
      </c>
      <c r="C68" s="193">
        <v>4902586</v>
      </c>
      <c r="D68" s="458" t="s">
        <v>12</v>
      </c>
      <c r="E68" s="420" t="s">
        <v>354</v>
      </c>
      <c r="F68" s="198">
        <v>-100</v>
      </c>
      <c r="G68" s="436">
        <v>1198</v>
      </c>
      <c r="H68" s="511">
        <v>1198</v>
      </c>
      <c r="I68" s="610">
        <f>G68-H68</f>
        <v>0</v>
      </c>
      <c r="J68" s="610">
        <f>$F68*I68</f>
        <v>0</v>
      </c>
      <c r="K68" s="773">
        <f>J68/1000000</f>
        <v>0</v>
      </c>
      <c r="L68" s="511">
        <v>9910</v>
      </c>
      <c r="M68" s="511">
        <v>9910</v>
      </c>
      <c r="N68" s="610">
        <f>L68-M68</f>
        <v>0</v>
      </c>
      <c r="O68" s="610">
        <f>$F68*N68</f>
        <v>0</v>
      </c>
      <c r="P68" s="610">
        <f>O68/1000000</f>
        <v>0</v>
      </c>
      <c r="Q68" s="551"/>
      <c r="R68" s="93"/>
      <c r="S68" s="93"/>
      <c r="T68" s="93"/>
      <c r="U68" s="93"/>
      <c r="V68" s="93"/>
      <c r="W68" s="93"/>
    </row>
    <row r="69" spans="1:23" ht="15.75" customHeight="1">
      <c r="A69" s="549"/>
      <c r="B69" s="192" t="s">
        <v>372</v>
      </c>
      <c r="C69" s="193">
        <v>4902555</v>
      </c>
      <c r="D69" s="458" t="s">
        <v>12</v>
      </c>
      <c r="E69" s="420" t="s">
        <v>354</v>
      </c>
      <c r="F69" s="198">
        <v>-75</v>
      </c>
      <c r="G69" s="436">
        <v>377</v>
      </c>
      <c r="H69" s="437">
        <v>4</v>
      </c>
      <c r="I69" s="610">
        <f>G69-H69</f>
        <v>373</v>
      </c>
      <c r="J69" s="610">
        <f>$F69*I69</f>
        <v>-27975</v>
      </c>
      <c r="K69" s="610">
        <f>J69/1000000</f>
        <v>-0.027975</v>
      </c>
      <c r="L69" s="436">
        <v>521</v>
      </c>
      <c r="M69" s="437">
        <v>0</v>
      </c>
      <c r="N69" s="610">
        <f>L69-M69</f>
        <v>521</v>
      </c>
      <c r="O69" s="610">
        <f>$F69*N69</f>
        <v>-39075</v>
      </c>
      <c r="P69" s="610">
        <f>O69/1000000</f>
        <v>-0.039075</v>
      </c>
      <c r="Q69" s="551" t="s">
        <v>416</v>
      </c>
      <c r="R69" s="93"/>
      <c r="S69" s="93"/>
      <c r="T69" s="93"/>
      <c r="U69" s="93"/>
      <c r="V69" s="93"/>
      <c r="W69" s="93"/>
    </row>
    <row r="70" spans="1:23" ht="15.75" customHeight="1">
      <c r="A70" s="549">
        <v>2</v>
      </c>
      <c r="B70" s="192" t="s">
        <v>373</v>
      </c>
      <c r="C70" s="193">
        <v>4902587</v>
      </c>
      <c r="D70" s="458" t="s">
        <v>12</v>
      </c>
      <c r="E70" s="420" t="s">
        <v>354</v>
      </c>
      <c r="F70" s="198">
        <v>-100</v>
      </c>
      <c r="G70" s="436">
        <v>9769</v>
      </c>
      <c r="H70" s="437">
        <v>9792</v>
      </c>
      <c r="I70" s="610">
        <f>G70-H70</f>
        <v>-23</v>
      </c>
      <c r="J70" s="610">
        <f>$F70*I70</f>
        <v>2300</v>
      </c>
      <c r="K70" s="610">
        <f>J70/1000000</f>
        <v>0.0023</v>
      </c>
      <c r="L70" s="436">
        <v>21833</v>
      </c>
      <c r="M70" s="437">
        <v>21843</v>
      </c>
      <c r="N70" s="610">
        <f>L70-M70</f>
        <v>-10</v>
      </c>
      <c r="O70" s="610">
        <f>$F70*N70</f>
        <v>1000</v>
      </c>
      <c r="P70" s="610">
        <f>O70/1000000</f>
        <v>0.001</v>
      </c>
      <c r="Q70" s="551"/>
      <c r="R70" s="93"/>
      <c r="S70" s="93"/>
      <c r="T70" s="93"/>
      <c r="U70" s="93"/>
      <c r="V70" s="93"/>
      <c r="W70" s="93"/>
    </row>
    <row r="71" spans="1:23" ht="15.75" customHeight="1" thickBot="1">
      <c r="A71" s="211"/>
      <c r="B71" s="209"/>
      <c r="C71" s="209"/>
      <c r="D71" s="209"/>
      <c r="E71" s="209"/>
      <c r="F71" s="548"/>
      <c r="G71" s="209"/>
      <c r="H71" s="209"/>
      <c r="I71" s="209"/>
      <c r="J71" s="209"/>
      <c r="K71" s="548"/>
      <c r="L71" s="209"/>
      <c r="M71" s="209"/>
      <c r="N71" s="209"/>
      <c r="O71" s="209"/>
      <c r="P71" s="209"/>
      <c r="Q71" s="213"/>
      <c r="R71" s="93"/>
      <c r="S71" s="93"/>
      <c r="T71" s="93"/>
      <c r="U71" s="93"/>
      <c r="V71" s="93"/>
      <c r="W71" s="93"/>
    </row>
    <row r="72" spans="1:23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  <c r="U72" s="93"/>
      <c r="V72" s="93"/>
      <c r="W72" s="93"/>
    </row>
    <row r="73" spans="1:23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  <c r="U73" s="93"/>
      <c r="V73" s="93"/>
      <c r="W73" s="93"/>
    </row>
    <row r="74" spans="1:16" ht="25.5" customHeight="1">
      <c r="A74" s="212" t="s">
        <v>346</v>
      </c>
      <c r="B74" s="90"/>
      <c r="C74" s="91"/>
      <c r="D74" s="90"/>
      <c r="E74" s="90"/>
      <c r="F74" s="90"/>
      <c r="G74" s="90"/>
      <c r="H74" s="90"/>
      <c r="I74" s="90"/>
      <c r="J74" s="90"/>
      <c r="K74" s="673">
        <f>SUM(K9:K62)+SUM(K68:K71)-K32</f>
        <v>2.6930916666666667</v>
      </c>
      <c r="L74" s="674"/>
      <c r="M74" s="674"/>
      <c r="N74" s="674"/>
      <c r="O74" s="674"/>
      <c r="P74" s="673">
        <f>SUM(P9:P62)+SUM(P68:P71)-P32</f>
        <v>6.153025000000001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7"/>
      <c r="D78" s="90"/>
      <c r="E78" s="90"/>
      <c r="F78" s="90"/>
      <c r="G78" s="90"/>
      <c r="H78" s="90"/>
      <c r="I78" s="90"/>
      <c r="J78" s="299"/>
      <c r="K78" s="314" t="s">
        <v>347</v>
      </c>
      <c r="L78" s="90"/>
      <c r="M78" s="90"/>
      <c r="N78" s="90"/>
      <c r="O78" s="90"/>
      <c r="P78" s="314" t="s">
        <v>348</v>
      </c>
    </row>
    <row r="79" spans="1:17" ht="20.25">
      <c r="A79" s="294"/>
      <c r="B79" s="295"/>
      <c r="C79" s="212"/>
      <c r="D79" s="57"/>
      <c r="E79" s="57"/>
      <c r="F79" s="57"/>
      <c r="G79" s="57"/>
      <c r="H79" s="57"/>
      <c r="I79" s="57"/>
      <c r="J79" s="296"/>
      <c r="K79" s="295"/>
      <c r="L79" s="295"/>
      <c r="M79" s="295"/>
      <c r="N79" s="295"/>
      <c r="O79" s="295"/>
      <c r="P79" s="295"/>
      <c r="Q79" s="58"/>
    </row>
    <row r="80" spans="1:17" ht="20.25">
      <c r="A80" s="298"/>
      <c r="B80" s="212" t="s">
        <v>344</v>
      </c>
      <c r="C80" s="212"/>
      <c r="D80" s="289"/>
      <c r="E80" s="289"/>
      <c r="F80" s="289"/>
      <c r="G80" s="289"/>
      <c r="H80" s="289"/>
      <c r="I80" s="289"/>
      <c r="J80" s="289"/>
      <c r="K80" s="675">
        <f>K74</f>
        <v>2.6930916666666667</v>
      </c>
      <c r="L80" s="676"/>
      <c r="M80" s="676"/>
      <c r="N80" s="676"/>
      <c r="O80" s="676"/>
      <c r="P80" s="675">
        <f>P74</f>
        <v>6.153025000000001</v>
      </c>
      <c r="Q80" s="59"/>
    </row>
    <row r="81" spans="1:17" ht="20.25">
      <c r="A81" s="298"/>
      <c r="B81" s="212"/>
      <c r="C81" s="212"/>
      <c r="D81" s="289"/>
      <c r="E81" s="289"/>
      <c r="F81" s="289"/>
      <c r="G81" s="289"/>
      <c r="H81" s="289"/>
      <c r="I81" s="291"/>
      <c r="J81" s="131"/>
      <c r="K81" s="78"/>
      <c r="L81" s="78"/>
      <c r="M81" s="78"/>
      <c r="N81" s="78"/>
      <c r="O81" s="78"/>
      <c r="P81" s="78"/>
      <c r="Q81" s="59"/>
    </row>
    <row r="82" spans="1:17" ht="20.25">
      <c r="A82" s="298"/>
      <c r="B82" s="212" t="s">
        <v>337</v>
      </c>
      <c r="C82" s="212"/>
      <c r="D82" s="289"/>
      <c r="E82" s="289"/>
      <c r="F82" s="289"/>
      <c r="G82" s="289"/>
      <c r="H82" s="289"/>
      <c r="I82" s="289"/>
      <c r="J82" s="289"/>
      <c r="K82" s="675">
        <f>'STEPPED UP GENCO'!K46</f>
        <v>0.039537444800000016</v>
      </c>
      <c r="L82" s="675"/>
      <c r="M82" s="675"/>
      <c r="N82" s="675"/>
      <c r="O82" s="675"/>
      <c r="P82" s="675">
        <f>'STEPPED UP GENCO'!P46</f>
        <v>-0.20296396320000004</v>
      </c>
      <c r="Q82" s="59"/>
    </row>
    <row r="83" spans="1:17" ht="20.25">
      <c r="A83" s="298"/>
      <c r="B83" s="212"/>
      <c r="C83" s="212"/>
      <c r="D83" s="292"/>
      <c r="E83" s="292"/>
      <c r="F83" s="292"/>
      <c r="G83" s="292"/>
      <c r="H83" s="292"/>
      <c r="I83" s="293"/>
      <c r="J83" s="288"/>
      <c r="K83" s="19"/>
      <c r="L83" s="19"/>
      <c r="M83" s="19"/>
      <c r="N83" s="19"/>
      <c r="O83" s="19"/>
      <c r="P83" s="19"/>
      <c r="Q83" s="59"/>
    </row>
    <row r="84" spans="1:17" ht="20.25">
      <c r="A84" s="298"/>
      <c r="B84" s="212" t="s">
        <v>345</v>
      </c>
      <c r="C84" s="212"/>
      <c r="D84" s="19"/>
      <c r="E84" s="19"/>
      <c r="F84" s="19"/>
      <c r="G84" s="19"/>
      <c r="H84" s="19"/>
      <c r="I84" s="19"/>
      <c r="J84" s="19"/>
      <c r="K84" s="301">
        <f>SUM(K80:K83)</f>
        <v>2.7326291114666668</v>
      </c>
      <c r="L84" s="19"/>
      <c r="M84" s="19"/>
      <c r="N84" s="19"/>
      <c r="O84" s="19"/>
      <c r="P84" s="502">
        <f>SUM(P80:P83)</f>
        <v>5.950061036800001</v>
      </c>
      <c r="Q84" s="59"/>
    </row>
    <row r="85" spans="1:17" ht="20.25">
      <c r="A85" s="276"/>
      <c r="B85" s="19"/>
      <c r="C85" s="21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7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25">
      <selection activeCell="L35" sqref="L3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5" t="str">
        <f>NDPL!Q1</f>
        <v>APRIL-2014</v>
      </c>
      <c r="Q2" s="345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01/05/2014</v>
      </c>
      <c r="H5" s="39" t="str">
        <f>NDPL!H5</f>
        <v>INTIAL READING 01/04/2014</v>
      </c>
      <c r="I5" s="39" t="s">
        <v>4</v>
      </c>
      <c r="J5" s="39" t="s">
        <v>5</v>
      </c>
      <c r="K5" s="39" t="s">
        <v>6</v>
      </c>
      <c r="L5" s="41" t="str">
        <f>NDPL!G5</f>
        <v>FINAL READING 01/05/2014</v>
      </c>
      <c r="M5" s="39" t="str">
        <f>NDPL!H5</f>
        <v>INTIAL READING 01/04/2014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24" customHeight="1" thickTop="1">
      <c r="A7" s="597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9"/>
      <c r="L7" s="578"/>
      <c r="M7" s="528"/>
      <c r="N7" s="72"/>
      <c r="O7" s="72"/>
      <c r="P7" s="660"/>
      <c r="Q7" s="180"/>
    </row>
    <row r="8" spans="1:17" ht="24" customHeight="1">
      <c r="A8" s="324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0"/>
      <c r="L8" s="219"/>
      <c r="M8" s="79"/>
      <c r="N8" s="79"/>
      <c r="O8" s="79"/>
      <c r="P8" s="661"/>
      <c r="Q8" s="181"/>
    </row>
    <row r="9" spans="1:17" ht="24" customHeight="1">
      <c r="A9" s="596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0"/>
      <c r="L9" s="219"/>
      <c r="M9" s="79"/>
      <c r="N9" s="79"/>
      <c r="O9" s="79"/>
      <c r="P9" s="661"/>
      <c r="Q9" s="181"/>
    </row>
    <row r="10" spans="1:17" ht="24" customHeight="1">
      <c r="A10" s="323">
        <v>1</v>
      </c>
      <c r="B10" s="326" t="s">
        <v>241</v>
      </c>
      <c r="C10" s="585">
        <v>4864848</v>
      </c>
      <c r="D10" s="328" t="s">
        <v>12</v>
      </c>
      <c r="E10" s="327" t="s">
        <v>354</v>
      </c>
      <c r="F10" s="328">
        <v>1000</v>
      </c>
      <c r="G10" s="622">
        <v>1349</v>
      </c>
      <c r="H10" s="623">
        <v>1345</v>
      </c>
      <c r="I10" s="591">
        <f aca="true" t="shared" si="0" ref="I10:I15">G10-H10</f>
        <v>4</v>
      </c>
      <c r="J10" s="591">
        <f aca="true" t="shared" si="1" ref="J10:J34">$F10*I10</f>
        <v>4000</v>
      </c>
      <c r="K10" s="651">
        <f aca="true" t="shared" si="2" ref="K10:K34">J10/1000000</f>
        <v>0.004</v>
      </c>
      <c r="L10" s="622">
        <v>23506</v>
      </c>
      <c r="M10" s="623">
        <v>23364</v>
      </c>
      <c r="N10" s="591">
        <f aca="true" t="shared" si="3" ref="N10:N15">L10-M10</f>
        <v>142</v>
      </c>
      <c r="O10" s="591">
        <f aca="true" t="shared" si="4" ref="O10:O34">$F10*N10</f>
        <v>142000</v>
      </c>
      <c r="P10" s="662">
        <f aca="true" t="shared" si="5" ref="P10:P34">O10/1000000</f>
        <v>0.142</v>
      </c>
      <c r="Q10" s="181"/>
    </row>
    <row r="11" spans="1:17" ht="24" customHeight="1">
      <c r="A11" s="323">
        <v>2</v>
      </c>
      <c r="B11" s="326" t="s">
        <v>242</v>
      </c>
      <c r="C11" s="585">
        <v>4864849</v>
      </c>
      <c r="D11" s="328" t="s">
        <v>12</v>
      </c>
      <c r="E11" s="327" t="s">
        <v>354</v>
      </c>
      <c r="F11" s="328">
        <v>1000</v>
      </c>
      <c r="G11" s="622">
        <v>966</v>
      </c>
      <c r="H11" s="623">
        <v>961</v>
      </c>
      <c r="I11" s="591">
        <f t="shared" si="0"/>
        <v>5</v>
      </c>
      <c r="J11" s="591">
        <f t="shared" si="1"/>
        <v>5000</v>
      </c>
      <c r="K11" s="651">
        <f t="shared" si="2"/>
        <v>0.005</v>
      </c>
      <c r="L11" s="622">
        <v>26140</v>
      </c>
      <c r="M11" s="623">
        <v>26015</v>
      </c>
      <c r="N11" s="591">
        <f t="shared" si="3"/>
        <v>125</v>
      </c>
      <c r="O11" s="591">
        <f t="shared" si="4"/>
        <v>125000</v>
      </c>
      <c r="P11" s="662">
        <f t="shared" si="5"/>
        <v>0.125</v>
      </c>
      <c r="Q11" s="181"/>
    </row>
    <row r="12" spans="1:17" ht="24" customHeight="1">
      <c r="A12" s="323">
        <v>3</v>
      </c>
      <c r="B12" s="326" t="s">
        <v>224</v>
      </c>
      <c r="C12" s="585">
        <v>4864846</v>
      </c>
      <c r="D12" s="328" t="s">
        <v>12</v>
      </c>
      <c r="E12" s="327" t="s">
        <v>354</v>
      </c>
      <c r="F12" s="328">
        <v>1000</v>
      </c>
      <c r="G12" s="622">
        <v>2280</v>
      </c>
      <c r="H12" s="623">
        <v>2267</v>
      </c>
      <c r="I12" s="591">
        <f t="shared" si="0"/>
        <v>13</v>
      </c>
      <c r="J12" s="591">
        <f t="shared" si="1"/>
        <v>13000</v>
      </c>
      <c r="K12" s="651">
        <f t="shared" si="2"/>
        <v>0.013</v>
      </c>
      <c r="L12" s="622">
        <v>33966</v>
      </c>
      <c r="M12" s="623">
        <v>33915</v>
      </c>
      <c r="N12" s="591">
        <f t="shared" si="3"/>
        <v>51</v>
      </c>
      <c r="O12" s="591">
        <f t="shared" si="4"/>
        <v>51000</v>
      </c>
      <c r="P12" s="662">
        <f t="shared" si="5"/>
        <v>0.051</v>
      </c>
      <c r="Q12" s="181"/>
    </row>
    <row r="13" spans="1:17" ht="24" customHeight="1">
      <c r="A13" s="323">
        <v>4</v>
      </c>
      <c r="B13" s="326" t="s">
        <v>225</v>
      </c>
      <c r="C13" s="585">
        <v>4864847</v>
      </c>
      <c r="D13" s="328" t="s">
        <v>12</v>
      </c>
      <c r="E13" s="327" t="s">
        <v>354</v>
      </c>
      <c r="F13" s="328">
        <v>1000</v>
      </c>
      <c r="G13" s="622">
        <v>883</v>
      </c>
      <c r="H13" s="623">
        <v>884</v>
      </c>
      <c r="I13" s="591">
        <f t="shared" si="0"/>
        <v>-1</v>
      </c>
      <c r="J13" s="591">
        <f t="shared" si="1"/>
        <v>-1000</v>
      </c>
      <c r="K13" s="651">
        <f t="shared" si="2"/>
        <v>-0.001</v>
      </c>
      <c r="L13" s="622">
        <v>18421</v>
      </c>
      <c r="M13" s="623">
        <v>18327</v>
      </c>
      <c r="N13" s="591">
        <f t="shared" si="3"/>
        <v>94</v>
      </c>
      <c r="O13" s="591">
        <f t="shared" si="4"/>
        <v>94000</v>
      </c>
      <c r="P13" s="662">
        <f t="shared" si="5"/>
        <v>0.094</v>
      </c>
      <c r="Q13" s="181"/>
    </row>
    <row r="14" spans="1:17" ht="24" customHeight="1">
      <c r="A14" s="323">
        <v>5</v>
      </c>
      <c r="B14" s="326" t="s">
        <v>415</v>
      </c>
      <c r="C14" s="585">
        <v>4864850</v>
      </c>
      <c r="D14" s="328" t="s">
        <v>12</v>
      </c>
      <c r="E14" s="327" t="s">
        <v>354</v>
      </c>
      <c r="F14" s="328">
        <v>1000</v>
      </c>
      <c r="G14" s="622">
        <v>4148</v>
      </c>
      <c r="H14" s="623">
        <v>4158</v>
      </c>
      <c r="I14" s="591">
        <f t="shared" si="0"/>
        <v>-10</v>
      </c>
      <c r="J14" s="591">
        <f t="shared" si="1"/>
        <v>-10000</v>
      </c>
      <c r="K14" s="651">
        <f t="shared" si="2"/>
        <v>-0.01</v>
      </c>
      <c r="L14" s="622">
        <v>10180</v>
      </c>
      <c r="M14" s="623">
        <v>10176</v>
      </c>
      <c r="N14" s="591">
        <f t="shared" si="3"/>
        <v>4</v>
      </c>
      <c r="O14" s="591">
        <f t="shared" si="4"/>
        <v>4000</v>
      </c>
      <c r="P14" s="662">
        <f t="shared" si="5"/>
        <v>0.004</v>
      </c>
      <c r="Q14" s="181"/>
    </row>
    <row r="15" spans="1:17" ht="24" customHeight="1">
      <c r="A15" s="323">
        <v>6</v>
      </c>
      <c r="B15" s="326" t="s">
        <v>414</v>
      </c>
      <c r="C15" s="585">
        <v>4864900</v>
      </c>
      <c r="D15" s="328" t="s">
        <v>12</v>
      </c>
      <c r="E15" s="327" t="s">
        <v>354</v>
      </c>
      <c r="F15" s="328">
        <v>500</v>
      </c>
      <c r="G15" s="622">
        <v>11666</v>
      </c>
      <c r="H15" s="623">
        <v>11253</v>
      </c>
      <c r="I15" s="591">
        <f t="shared" si="0"/>
        <v>413</v>
      </c>
      <c r="J15" s="591">
        <f>$F15*I15</f>
        <v>206500</v>
      </c>
      <c r="K15" s="651">
        <f>J15/1000000</f>
        <v>0.2065</v>
      </c>
      <c r="L15" s="622">
        <v>58531</v>
      </c>
      <c r="M15" s="623">
        <v>58531</v>
      </c>
      <c r="N15" s="591">
        <f t="shared" si="3"/>
        <v>0</v>
      </c>
      <c r="O15" s="591">
        <f>$F15*N15</f>
        <v>0</v>
      </c>
      <c r="P15" s="662">
        <f>O15/1000000</f>
        <v>0</v>
      </c>
      <c r="Q15" s="181"/>
    </row>
    <row r="16" spans="1:17" ht="24" customHeight="1">
      <c r="A16" s="594" t="s">
        <v>226</v>
      </c>
      <c r="B16" s="329"/>
      <c r="C16" s="586"/>
      <c r="D16" s="330"/>
      <c r="E16" s="329"/>
      <c r="F16" s="330"/>
      <c r="G16" s="592"/>
      <c r="H16" s="591"/>
      <c r="I16" s="591"/>
      <c r="J16" s="591"/>
      <c r="K16" s="651"/>
      <c r="L16" s="592"/>
      <c r="M16" s="591"/>
      <c r="N16" s="591"/>
      <c r="O16" s="591"/>
      <c r="P16" s="662"/>
      <c r="Q16" s="181"/>
    </row>
    <row r="17" spans="1:17" ht="24" customHeight="1">
      <c r="A17" s="595">
        <v>7</v>
      </c>
      <c r="B17" s="329" t="s">
        <v>243</v>
      </c>
      <c r="C17" s="586">
        <v>4864804</v>
      </c>
      <c r="D17" s="330" t="s">
        <v>12</v>
      </c>
      <c r="E17" s="327" t="s">
        <v>354</v>
      </c>
      <c r="F17" s="330">
        <v>100</v>
      </c>
      <c r="G17" s="622">
        <v>996360</v>
      </c>
      <c r="H17" s="623">
        <v>996387</v>
      </c>
      <c r="I17" s="591">
        <f>G17-H17</f>
        <v>-27</v>
      </c>
      <c r="J17" s="591">
        <f t="shared" si="1"/>
        <v>-2700</v>
      </c>
      <c r="K17" s="651">
        <f t="shared" si="2"/>
        <v>-0.0027</v>
      </c>
      <c r="L17" s="622">
        <v>999978</v>
      </c>
      <c r="M17" s="623">
        <v>999978</v>
      </c>
      <c r="N17" s="591">
        <f>L17-M17</f>
        <v>0</v>
      </c>
      <c r="O17" s="591">
        <f t="shared" si="4"/>
        <v>0</v>
      </c>
      <c r="P17" s="662">
        <f t="shared" si="5"/>
        <v>0</v>
      </c>
      <c r="Q17" s="181"/>
    </row>
    <row r="18" spans="1:17" ht="24" customHeight="1">
      <c r="A18" s="595">
        <v>8</v>
      </c>
      <c r="B18" s="329" t="s">
        <v>242</v>
      </c>
      <c r="C18" s="586">
        <v>4865163</v>
      </c>
      <c r="D18" s="330" t="s">
        <v>12</v>
      </c>
      <c r="E18" s="327" t="s">
        <v>354</v>
      </c>
      <c r="F18" s="330">
        <v>100</v>
      </c>
      <c r="G18" s="622">
        <v>996661</v>
      </c>
      <c r="H18" s="623">
        <v>996684</v>
      </c>
      <c r="I18" s="591">
        <f>G18-H18</f>
        <v>-23</v>
      </c>
      <c r="J18" s="591">
        <f t="shared" si="1"/>
        <v>-2300</v>
      </c>
      <c r="K18" s="651">
        <f t="shared" si="2"/>
        <v>-0.0023</v>
      </c>
      <c r="L18" s="622">
        <v>999920</v>
      </c>
      <c r="M18" s="623">
        <v>999920</v>
      </c>
      <c r="N18" s="591">
        <f>L18-M18</f>
        <v>0</v>
      </c>
      <c r="O18" s="591">
        <f t="shared" si="4"/>
        <v>0</v>
      </c>
      <c r="P18" s="662">
        <f t="shared" si="5"/>
        <v>0</v>
      </c>
      <c r="Q18" s="181"/>
    </row>
    <row r="19" spans="1:17" ht="24" customHeight="1">
      <c r="A19" s="331"/>
      <c r="B19" s="329"/>
      <c r="C19" s="586"/>
      <c r="D19" s="330"/>
      <c r="E19" s="108"/>
      <c r="F19" s="330"/>
      <c r="G19" s="219"/>
      <c r="H19" s="79"/>
      <c r="I19" s="79"/>
      <c r="J19" s="79"/>
      <c r="K19" s="650"/>
      <c r="L19" s="219"/>
      <c r="M19" s="79"/>
      <c r="N19" s="79"/>
      <c r="O19" s="79"/>
      <c r="P19" s="661"/>
      <c r="Q19" s="181"/>
    </row>
    <row r="20" spans="1:17" ht="24" customHeight="1">
      <c r="A20" s="331"/>
      <c r="B20" s="336" t="s">
        <v>237</v>
      </c>
      <c r="C20" s="587"/>
      <c r="D20" s="330"/>
      <c r="E20" s="329"/>
      <c r="F20" s="332"/>
      <c r="G20" s="219"/>
      <c r="H20" s="79"/>
      <c r="I20" s="79"/>
      <c r="J20" s="79"/>
      <c r="K20" s="652">
        <f>SUM(K10:K18)</f>
        <v>0.2125</v>
      </c>
      <c r="L20" s="579"/>
      <c r="M20" s="321"/>
      <c r="N20" s="321"/>
      <c r="O20" s="321"/>
      <c r="P20" s="663">
        <f>SUM(P10:P18)</f>
        <v>0.41600000000000004</v>
      </c>
      <c r="Q20" s="181"/>
    </row>
    <row r="21" spans="1:17" ht="24" customHeight="1">
      <c r="A21" s="331"/>
      <c r="B21" s="221"/>
      <c r="C21" s="587"/>
      <c r="D21" s="330"/>
      <c r="E21" s="329"/>
      <c r="F21" s="332"/>
      <c r="G21" s="219"/>
      <c r="H21" s="79"/>
      <c r="I21" s="79"/>
      <c r="J21" s="79"/>
      <c r="K21" s="653"/>
      <c r="L21" s="219"/>
      <c r="M21" s="79"/>
      <c r="N21" s="79"/>
      <c r="O21" s="79"/>
      <c r="P21" s="664"/>
      <c r="Q21" s="181"/>
    </row>
    <row r="22" spans="1:17" ht="24" customHeight="1">
      <c r="A22" s="594" t="s">
        <v>227</v>
      </c>
      <c r="B22" s="222"/>
      <c r="C22" s="322"/>
      <c r="D22" s="332"/>
      <c r="E22" s="222"/>
      <c r="F22" s="332"/>
      <c r="G22" s="219"/>
      <c r="H22" s="79"/>
      <c r="I22" s="79"/>
      <c r="J22" s="79"/>
      <c r="K22" s="650"/>
      <c r="L22" s="219"/>
      <c r="M22" s="79"/>
      <c r="N22" s="79"/>
      <c r="O22" s="79"/>
      <c r="P22" s="661"/>
      <c r="Q22" s="181"/>
    </row>
    <row r="23" spans="1:17" ht="24" customHeight="1">
      <c r="A23" s="331"/>
      <c r="B23" s="222"/>
      <c r="C23" s="322"/>
      <c r="D23" s="332"/>
      <c r="E23" s="222"/>
      <c r="F23" s="332"/>
      <c r="G23" s="219"/>
      <c r="H23" s="79"/>
      <c r="I23" s="79"/>
      <c r="J23" s="79"/>
      <c r="K23" s="650"/>
      <c r="L23" s="219"/>
      <c r="M23" s="79"/>
      <c r="N23" s="79"/>
      <c r="O23" s="79"/>
      <c r="P23" s="661"/>
      <c r="Q23" s="181"/>
    </row>
    <row r="24" spans="1:17" ht="24" customHeight="1">
      <c r="A24" s="595">
        <v>9</v>
      </c>
      <c r="B24" s="108" t="s">
        <v>228</v>
      </c>
      <c r="C24" s="585">
        <v>4865065</v>
      </c>
      <c r="D24" s="358" t="s">
        <v>12</v>
      </c>
      <c r="E24" s="327" t="s">
        <v>354</v>
      </c>
      <c r="F24" s="328">
        <v>100</v>
      </c>
      <c r="G24" s="622">
        <v>3437</v>
      </c>
      <c r="H24" s="623">
        <v>3437</v>
      </c>
      <c r="I24" s="591">
        <f aca="true" t="shared" si="6" ref="I24:I30">G24-H24</f>
        <v>0</v>
      </c>
      <c r="J24" s="591">
        <f t="shared" si="1"/>
        <v>0</v>
      </c>
      <c r="K24" s="651">
        <f t="shared" si="2"/>
        <v>0</v>
      </c>
      <c r="L24" s="622">
        <v>34364</v>
      </c>
      <c r="M24" s="623">
        <v>34364</v>
      </c>
      <c r="N24" s="591">
        <f aca="true" t="shared" si="7" ref="N24:N30">L24-M24</f>
        <v>0</v>
      </c>
      <c r="O24" s="591">
        <f t="shared" si="4"/>
        <v>0</v>
      </c>
      <c r="P24" s="662">
        <f t="shared" si="5"/>
        <v>0</v>
      </c>
      <c r="Q24" s="181"/>
    </row>
    <row r="25" spans="1:17" ht="24" customHeight="1">
      <c r="A25" s="595">
        <v>10</v>
      </c>
      <c r="B25" s="222" t="s">
        <v>229</v>
      </c>
      <c r="C25" s="586">
        <v>4865066</v>
      </c>
      <c r="D25" s="332" t="s">
        <v>12</v>
      </c>
      <c r="E25" s="327" t="s">
        <v>354</v>
      </c>
      <c r="F25" s="330">
        <v>100</v>
      </c>
      <c r="G25" s="622">
        <v>46574</v>
      </c>
      <c r="H25" s="623">
        <v>46546</v>
      </c>
      <c r="I25" s="591">
        <f t="shared" si="6"/>
        <v>28</v>
      </c>
      <c r="J25" s="591">
        <f t="shared" si="1"/>
        <v>2800</v>
      </c>
      <c r="K25" s="651">
        <f t="shared" si="2"/>
        <v>0.0028</v>
      </c>
      <c r="L25" s="622">
        <v>72328</v>
      </c>
      <c r="M25" s="623">
        <v>71987</v>
      </c>
      <c r="N25" s="591">
        <f t="shared" si="7"/>
        <v>341</v>
      </c>
      <c r="O25" s="591">
        <f t="shared" si="4"/>
        <v>34100</v>
      </c>
      <c r="P25" s="662">
        <f t="shared" si="5"/>
        <v>0.0341</v>
      </c>
      <c r="Q25" s="181"/>
    </row>
    <row r="26" spans="1:17" ht="24" customHeight="1">
      <c r="A26" s="595">
        <v>11</v>
      </c>
      <c r="B26" s="222" t="s">
        <v>230</v>
      </c>
      <c r="C26" s="586">
        <v>4865067</v>
      </c>
      <c r="D26" s="332" t="s">
        <v>12</v>
      </c>
      <c r="E26" s="327" t="s">
        <v>354</v>
      </c>
      <c r="F26" s="330">
        <v>100</v>
      </c>
      <c r="G26" s="622">
        <v>73729</v>
      </c>
      <c r="H26" s="623">
        <v>73647</v>
      </c>
      <c r="I26" s="591">
        <f t="shared" si="6"/>
        <v>82</v>
      </c>
      <c r="J26" s="591">
        <f t="shared" si="1"/>
        <v>8200</v>
      </c>
      <c r="K26" s="651">
        <f t="shared" si="2"/>
        <v>0.0082</v>
      </c>
      <c r="L26" s="622">
        <v>11222</v>
      </c>
      <c r="M26" s="623">
        <v>11135</v>
      </c>
      <c r="N26" s="591">
        <f t="shared" si="7"/>
        <v>87</v>
      </c>
      <c r="O26" s="591">
        <f t="shared" si="4"/>
        <v>8700</v>
      </c>
      <c r="P26" s="662">
        <f t="shared" si="5"/>
        <v>0.0087</v>
      </c>
      <c r="Q26" s="181"/>
    </row>
    <row r="27" spans="1:17" ht="24" customHeight="1">
      <c r="A27" s="595">
        <v>12</v>
      </c>
      <c r="B27" s="222" t="s">
        <v>231</v>
      </c>
      <c r="C27" s="586">
        <v>4865078</v>
      </c>
      <c r="D27" s="332" t="s">
        <v>12</v>
      </c>
      <c r="E27" s="327" t="s">
        <v>354</v>
      </c>
      <c r="F27" s="330">
        <v>100</v>
      </c>
      <c r="G27" s="622">
        <v>46027</v>
      </c>
      <c r="H27" s="623">
        <v>45612</v>
      </c>
      <c r="I27" s="591">
        <f t="shared" si="6"/>
        <v>415</v>
      </c>
      <c r="J27" s="591">
        <f t="shared" si="1"/>
        <v>41500</v>
      </c>
      <c r="K27" s="651">
        <f t="shared" si="2"/>
        <v>0.0415</v>
      </c>
      <c r="L27" s="622">
        <v>61039</v>
      </c>
      <c r="M27" s="623">
        <v>60137</v>
      </c>
      <c r="N27" s="591">
        <f t="shared" si="7"/>
        <v>902</v>
      </c>
      <c r="O27" s="591">
        <f t="shared" si="4"/>
        <v>90200</v>
      </c>
      <c r="P27" s="662">
        <f t="shared" si="5"/>
        <v>0.0902</v>
      </c>
      <c r="Q27" s="181"/>
    </row>
    <row r="28" spans="1:17" ht="24" customHeight="1">
      <c r="A28" s="595">
        <v>13</v>
      </c>
      <c r="B28" s="222" t="s">
        <v>231</v>
      </c>
      <c r="C28" s="588">
        <v>4865079</v>
      </c>
      <c r="D28" s="498" t="s">
        <v>12</v>
      </c>
      <c r="E28" s="327" t="s">
        <v>354</v>
      </c>
      <c r="F28" s="333">
        <v>100</v>
      </c>
      <c r="G28" s="622">
        <v>999989</v>
      </c>
      <c r="H28" s="623">
        <v>999989</v>
      </c>
      <c r="I28" s="591">
        <f t="shared" si="6"/>
        <v>0</v>
      </c>
      <c r="J28" s="591">
        <f t="shared" si="1"/>
        <v>0</v>
      </c>
      <c r="K28" s="651">
        <f t="shared" si="2"/>
        <v>0</v>
      </c>
      <c r="L28" s="622">
        <v>20273</v>
      </c>
      <c r="M28" s="623">
        <v>20273</v>
      </c>
      <c r="N28" s="591">
        <f t="shared" si="7"/>
        <v>0</v>
      </c>
      <c r="O28" s="591">
        <f t="shared" si="4"/>
        <v>0</v>
      </c>
      <c r="P28" s="662">
        <f t="shared" si="5"/>
        <v>0</v>
      </c>
      <c r="Q28" s="181"/>
    </row>
    <row r="29" spans="1:17" ht="24" customHeight="1">
      <c r="A29" s="595">
        <v>14</v>
      </c>
      <c r="B29" s="222" t="s">
        <v>232</v>
      </c>
      <c r="C29" s="586">
        <v>4865080</v>
      </c>
      <c r="D29" s="332" t="s">
        <v>12</v>
      </c>
      <c r="E29" s="327" t="s">
        <v>354</v>
      </c>
      <c r="F29" s="330">
        <v>100</v>
      </c>
      <c r="G29" s="622">
        <v>84335</v>
      </c>
      <c r="H29" s="623">
        <v>84333</v>
      </c>
      <c r="I29" s="591">
        <f t="shared" si="6"/>
        <v>2</v>
      </c>
      <c r="J29" s="591">
        <f t="shared" si="1"/>
        <v>200</v>
      </c>
      <c r="K29" s="651">
        <f t="shared" si="2"/>
        <v>0.0002</v>
      </c>
      <c r="L29" s="622">
        <v>58448</v>
      </c>
      <c r="M29" s="623">
        <v>58337</v>
      </c>
      <c r="N29" s="591">
        <f t="shared" si="7"/>
        <v>111</v>
      </c>
      <c r="O29" s="591">
        <f t="shared" si="4"/>
        <v>11100</v>
      </c>
      <c r="P29" s="662">
        <f t="shared" si="5"/>
        <v>0.0111</v>
      </c>
      <c r="Q29" s="181"/>
    </row>
    <row r="30" spans="1:17" ht="24" customHeight="1">
      <c r="A30" s="323">
        <v>15</v>
      </c>
      <c r="B30" s="108" t="s">
        <v>232</v>
      </c>
      <c r="C30" s="585">
        <v>4865075</v>
      </c>
      <c r="D30" s="358" t="s">
        <v>12</v>
      </c>
      <c r="E30" s="327" t="s">
        <v>354</v>
      </c>
      <c r="F30" s="328">
        <v>100</v>
      </c>
      <c r="G30" s="622">
        <v>6913</v>
      </c>
      <c r="H30" s="623">
        <v>6787</v>
      </c>
      <c r="I30" s="591">
        <f t="shared" si="6"/>
        <v>126</v>
      </c>
      <c r="J30" s="591">
        <f t="shared" si="1"/>
        <v>12600</v>
      </c>
      <c r="K30" s="651">
        <f t="shared" si="2"/>
        <v>0.0126</v>
      </c>
      <c r="L30" s="622">
        <v>2080</v>
      </c>
      <c r="M30" s="623">
        <v>1839</v>
      </c>
      <c r="N30" s="591">
        <f t="shared" si="7"/>
        <v>241</v>
      </c>
      <c r="O30" s="591">
        <f t="shared" si="4"/>
        <v>24100</v>
      </c>
      <c r="P30" s="662">
        <f t="shared" si="5"/>
        <v>0.0241</v>
      </c>
      <c r="Q30" s="608"/>
    </row>
    <row r="31" spans="1:17" ht="24" customHeight="1">
      <c r="A31" s="594" t="s">
        <v>233</v>
      </c>
      <c r="B31" s="221"/>
      <c r="C31" s="589"/>
      <c r="D31" s="221"/>
      <c r="E31" s="222"/>
      <c r="F31" s="330"/>
      <c r="G31" s="592"/>
      <c r="H31" s="591"/>
      <c r="I31" s="591"/>
      <c r="J31" s="591"/>
      <c r="K31" s="654">
        <f>SUM(K24:K29)</f>
        <v>0.052700000000000004</v>
      </c>
      <c r="L31" s="592"/>
      <c r="M31" s="591"/>
      <c r="N31" s="591"/>
      <c r="O31" s="591"/>
      <c r="P31" s="665">
        <f>SUM(P24:P29)</f>
        <v>0.1441</v>
      </c>
      <c r="Q31" s="181"/>
    </row>
    <row r="32" spans="1:17" ht="24" customHeight="1">
      <c r="A32" s="598" t="s">
        <v>239</v>
      </c>
      <c r="B32" s="221"/>
      <c r="C32" s="589"/>
      <c r="D32" s="221"/>
      <c r="E32" s="222"/>
      <c r="F32" s="330"/>
      <c r="G32" s="592"/>
      <c r="H32" s="591"/>
      <c r="I32" s="591"/>
      <c r="J32" s="591"/>
      <c r="K32" s="654"/>
      <c r="L32" s="592"/>
      <c r="M32" s="591"/>
      <c r="N32" s="591"/>
      <c r="O32" s="591"/>
      <c r="P32" s="665"/>
      <c r="Q32" s="181"/>
    </row>
    <row r="33" spans="1:17" ht="24" customHeight="1">
      <c r="A33" s="324" t="s">
        <v>234</v>
      </c>
      <c r="B33" s="222"/>
      <c r="C33" s="590"/>
      <c r="D33" s="222"/>
      <c r="E33" s="222"/>
      <c r="F33" s="332"/>
      <c r="G33" s="592"/>
      <c r="H33" s="591"/>
      <c r="I33" s="591"/>
      <c r="J33" s="591"/>
      <c r="K33" s="651"/>
      <c r="L33" s="592"/>
      <c r="M33" s="591"/>
      <c r="N33" s="591"/>
      <c r="O33" s="591"/>
      <c r="P33" s="662"/>
      <c r="Q33" s="181"/>
    </row>
    <row r="34" spans="1:17" ht="24" customHeight="1">
      <c r="A34" s="595">
        <v>16</v>
      </c>
      <c r="B34" s="335" t="s">
        <v>235</v>
      </c>
      <c r="C34" s="589">
        <v>4902545</v>
      </c>
      <c r="D34" s="330" t="s">
        <v>12</v>
      </c>
      <c r="E34" s="327" t="s">
        <v>354</v>
      </c>
      <c r="F34" s="330">
        <v>50</v>
      </c>
      <c r="G34" s="622">
        <v>0</v>
      </c>
      <c r="H34" s="623">
        <v>0</v>
      </c>
      <c r="I34" s="591">
        <f>G34-H34</f>
        <v>0</v>
      </c>
      <c r="J34" s="591">
        <f t="shared" si="1"/>
        <v>0</v>
      </c>
      <c r="K34" s="651">
        <f t="shared" si="2"/>
        <v>0</v>
      </c>
      <c r="L34" s="622">
        <v>0</v>
      </c>
      <c r="M34" s="364">
        <v>0</v>
      </c>
      <c r="N34" s="591">
        <f>L34-M34</f>
        <v>0</v>
      </c>
      <c r="O34" s="591">
        <f t="shared" si="4"/>
        <v>0</v>
      </c>
      <c r="P34" s="662">
        <f t="shared" si="5"/>
        <v>0</v>
      </c>
      <c r="Q34" s="181"/>
    </row>
    <row r="35" spans="1:17" ht="24" customHeight="1">
      <c r="A35" s="594" t="s">
        <v>236</v>
      </c>
      <c r="B35" s="221"/>
      <c r="C35" s="334"/>
      <c r="D35" s="335"/>
      <c r="E35" s="108"/>
      <c r="F35" s="330"/>
      <c r="G35" s="129"/>
      <c r="H35" s="79"/>
      <c r="I35" s="79"/>
      <c r="J35" s="79"/>
      <c r="K35" s="652">
        <f>SUM(K34)</f>
        <v>0</v>
      </c>
      <c r="L35" s="219"/>
      <c r="M35" s="79"/>
      <c r="N35" s="79"/>
      <c r="O35" s="79"/>
      <c r="P35" s="663">
        <f>SUM(P34)</f>
        <v>0</v>
      </c>
      <c r="Q35" s="181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55"/>
      <c r="L36" s="527"/>
      <c r="M36" s="89"/>
      <c r="N36" s="89"/>
      <c r="O36" s="89"/>
      <c r="P36" s="666"/>
      <c r="Q36" s="182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0"/>
      <c r="L37" s="78"/>
      <c r="M37" s="78"/>
      <c r="N37" s="79"/>
      <c r="O37" s="79"/>
      <c r="P37" s="667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0"/>
      <c r="L38" s="78"/>
      <c r="M38" s="78"/>
      <c r="N38" s="79"/>
      <c r="O38" s="79"/>
      <c r="P38" s="667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56"/>
      <c r="L39" s="90"/>
      <c r="M39" s="90"/>
      <c r="N39" s="90"/>
      <c r="O39" s="90"/>
      <c r="P39" s="668"/>
    </row>
    <row r="40" spans="1:16" ht="20.25">
      <c r="A40" s="200"/>
      <c r="B40" s="336" t="s">
        <v>233</v>
      </c>
      <c r="C40" s="337"/>
      <c r="D40" s="337"/>
      <c r="E40" s="337"/>
      <c r="F40" s="337"/>
      <c r="G40" s="337"/>
      <c r="H40" s="337"/>
      <c r="I40" s="337"/>
      <c r="J40" s="337"/>
      <c r="K40" s="652">
        <f>K31-K35</f>
        <v>0.052700000000000004</v>
      </c>
      <c r="L40" s="220"/>
      <c r="M40" s="220"/>
      <c r="N40" s="220"/>
      <c r="O40" s="220"/>
      <c r="P40" s="669">
        <f>P31-P35</f>
        <v>0.1441</v>
      </c>
    </row>
    <row r="41" spans="1:16" ht="20.25">
      <c r="A41" s="160"/>
      <c r="B41" s="336" t="s">
        <v>237</v>
      </c>
      <c r="C41" s="322"/>
      <c r="D41" s="322"/>
      <c r="E41" s="322"/>
      <c r="F41" s="322"/>
      <c r="G41" s="322"/>
      <c r="H41" s="322"/>
      <c r="I41" s="322"/>
      <c r="J41" s="322"/>
      <c r="K41" s="652">
        <f>K20</f>
        <v>0.2125</v>
      </c>
      <c r="L41" s="220"/>
      <c r="M41" s="220"/>
      <c r="N41" s="220"/>
      <c r="O41" s="220"/>
      <c r="P41" s="669">
        <f>P20</f>
        <v>0.41600000000000004</v>
      </c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57"/>
      <c r="L42" s="61"/>
      <c r="M42" s="61"/>
      <c r="N42" s="61"/>
      <c r="O42" s="61"/>
      <c r="P42" s="670"/>
    </row>
    <row r="43" spans="1:16" ht="18">
      <c r="A43" s="160"/>
      <c r="B43" s="222"/>
      <c r="C43" s="93"/>
      <c r="D43" s="93"/>
      <c r="E43" s="93"/>
      <c r="F43" s="93"/>
      <c r="G43" s="93"/>
      <c r="H43" s="93"/>
      <c r="I43" s="93"/>
      <c r="J43" s="93"/>
      <c r="K43" s="657"/>
      <c r="L43" s="61"/>
      <c r="M43" s="61"/>
      <c r="N43" s="61"/>
      <c r="O43" s="61"/>
      <c r="P43" s="670"/>
    </row>
    <row r="44" spans="1:16" ht="23.25">
      <c r="A44" s="160"/>
      <c r="B44" s="338" t="s">
        <v>240</v>
      </c>
      <c r="C44" s="339"/>
      <c r="D44" s="340"/>
      <c r="E44" s="340"/>
      <c r="F44" s="340"/>
      <c r="G44" s="340"/>
      <c r="H44" s="340"/>
      <c r="I44" s="340"/>
      <c r="J44" s="340"/>
      <c r="K44" s="658">
        <f>SUM(K40:K43)</f>
        <v>0.2652</v>
      </c>
      <c r="L44" s="341"/>
      <c r="M44" s="341"/>
      <c r="N44" s="341"/>
      <c r="O44" s="341"/>
      <c r="P44" s="671">
        <f>SUM(P40:P43)</f>
        <v>0.5601</v>
      </c>
    </row>
    <row r="45" ht="12.75">
      <c r="K45" s="659"/>
    </row>
    <row r="46" ht="13.5" thickBot="1">
      <c r="K46" s="659"/>
    </row>
    <row r="47" spans="1:17" ht="12.75">
      <c r="A47" s="270"/>
      <c r="B47" s="271"/>
      <c r="C47" s="271"/>
      <c r="D47" s="271"/>
      <c r="E47" s="271"/>
      <c r="F47" s="271"/>
      <c r="G47" s="271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8" t="s">
        <v>335</v>
      </c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2"/>
      <c r="B49" s="262"/>
      <c r="C49" s="262"/>
      <c r="D49" s="262"/>
      <c r="E49" s="262"/>
      <c r="F49" s="262"/>
      <c r="G49" s="262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3"/>
      <c r="B50" s="274"/>
      <c r="C50" s="274"/>
      <c r="D50" s="274"/>
      <c r="E50" s="274"/>
      <c r="F50" s="274"/>
      <c r="G50" s="274"/>
      <c r="H50" s="19"/>
      <c r="I50" s="19"/>
      <c r="J50" s="284"/>
      <c r="K50" s="583" t="s">
        <v>347</v>
      </c>
      <c r="L50" s="19"/>
      <c r="M50" s="19"/>
      <c r="N50" s="19"/>
      <c r="O50" s="19"/>
      <c r="P50" s="584" t="s">
        <v>348</v>
      </c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5"/>
      <c r="B52" s="160"/>
      <c r="C52" s="160"/>
      <c r="D52" s="160"/>
      <c r="E52" s="160"/>
      <c r="F52" s="160"/>
      <c r="G52" s="160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8" t="s">
        <v>338</v>
      </c>
      <c r="B53" s="263"/>
      <c r="C53" s="263"/>
      <c r="D53" s="264"/>
      <c r="E53" s="264"/>
      <c r="F53" s="265"/>
      <c r="G53" s="264"/>
      <c r="H53" s="19"/>
      <c r="I53" s="19"/>
      <c r="J53" s="19"/>
      <c r="K53" s="605">
        <f>K44</f>
        <v>0.2652</v>
      </c>
      <c r="L53" s="274" t="s">
        <v>336</v>
      </c>
      <c r="M53" s="19"/>
      <c r="N53" s="19"/>
      <c r="O53" s="19"/>
      <c r="P53" s="605">
        <f>P44</f>
        <v>0.5601</v>
      </c>
      <c r="Q53" s="343" t="s">
        <v>336</v>
      </c>
    </row>
    <row r="54" spans="1:17" ht="23.25">
      <c r="A54" s="581"/>
      <c r="B54" s="266"/>
      <c r="C54" s="266"/>
      <c r="D54" s="262"/>
      <c r="E54" s="262"/>
      <c r="F54" s="267"/>
      <c r="G54" s="262"/>
      <c r="H54" s="19"/>
      <c r="I54" s="19"/>
      <c r="J54" s="19"/>
      <c r="K54" s="341"/>
      <c r="L54" s="289"/>
      <c r="M54" s="19"/>
      <c r="N54" s="19"/>
      <c r="O54" s="19"/>
      <c r="P54" s="341"/>
      <c r="Q54" s="344"/>
    </row>
    <row r="55" spans="1:17" ht="23.25">
      <c r="A55" s="582" t="s">
        <v>337</v>
      </c>
      <c r="B55" s="268"/>
      <c r="C55" s="51"/>
      <c r="D55" s="262"/>
      <c r="E55" s="262"/>
      <c r="F55" s="269"/>
      <c r="G55" s="264"/>
      <c r="H55" s="19"/>
      <c r="I55" s="19"/>
      <c r="J55" s="19"/>
      <c r="K55" s="605">
        <f>'STEPPED UP GENCO'!K47</f>
        <v>0.006440691600000003</v>
      </c>
      <c r="L55" s="274" t="s">
        <v>336</v>
      </c>
      <c r="M55" s="19"/>
      <c r="N55" s="19"/>
      <c r="O55" s="19"/>
      <c r="P55" s="605">
        <f>'STEPPED UP GENCO'!P47</f>
        <v>-0.033063044400000005</v>
      </c>
      <c r="Q55" s="343" t="s">
        <v>336</v>
      </c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6"/>
      <c r="B59" s="19"/>
      <c r="C59" s="19"/>
      <c r="D59" s="19"/>
      <c r="E59" s="19"/>
      <c r="F59" s="19"/>
      <c r="G59" s="19"/>
      <c r="H59" s="263"/>
      <c r="I59" s="263"/>
      <c r="J59" s="599" t="s">
        <v>339</v>
      </c>
      <c r="K59" s="605">
        <f>SUM(K53:K58)</f>
        <v>0.2716406916</v>
      </c>
      <c r="L59" s="290" t="s">
        <v>336</v>
      </c>
      <c r="M59" s="342"/>
      <c r="N59" s="342"/>
      <c r="O59" s="342"/>
      <c r="P59" s="605">
        <f>SUM(P53:P58)</f>
        <v>0.5270369556000001</v>
      </c>
      <c r="Q59" s="290" t="s">
        <v>336</v>
      </c>
    </row>
    <row r="60" spans="1:17" ht="13.5" thickBot="1">
      <c r="A60" s="27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25">
      <selection activeCell="O16" sqref="O1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8" t="s">
        <v>245</v>
      </c>
      <c r="P2" s="520" t="str">
        <f>NDPL!Q1</f>
        <v>APRIL-2014</v>
      </c>
      <c r="Q2" s="576"/>
    </row>
    <row r="3" spans="1:8" ht="23.25">
      <c r="A3" s="223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01/05/2014</v>
      </c>
      <c r="H5" s="39" t="str">
        <f>NDPL!H5</f>
        <v>INTIAL READING 01/04/2014</v>
      </c>
      <c r="I5" s="39" t="s">
        <v>4</v>
      </c>
      <c r="J5" s="39" t="s">
        <v>5</v>
      </c>
      <c r="K5" s="40" t="s">
        <v>6</v>
      </c>
      <c r="L5" s="41" t="str">
        <f>NDPL!G5</f>
        <v>FINAL READING 01/05/2014</v>
      </c>
      <c r="M5" s="39" t="str">
        <f>NDPL!H5</f>
        <v>INTIAL READING 01/04/2014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9"/>
      <c r="B7" s="360" t="s">
        <v>259</v>
      </c>
      <c r="C7" s="361"/>
      <c r="D7" s="361"/>
      <c r="E7" s="361"/>
      <c r="F7" s="362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3"/>
      <c r="B8" s="363" t="s">
        <v>260</v>
      </c>
      <c r="C8" s="364"/>
      <c r="D8" s="364"/>
      <c r="E8" s="364"/>
      <c r="F8" s="365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s="726" customFormat="1" ht="19.5" customHeight="1">
      <c r="A9" s="323">
        <v>1</v>
      </c>
      <c r="B9" s="366" t="s">
        <v>261</v>
      </c>
      <c r="C9" s="364">
        <v>4864796</v>
      </c>
      <c r="D9" s="349" t="s">
        <v>12</v>
      </c>
      <c r="E9" s="116" t="s">
        <v>354</v>
      </c>
      <c r="F9" s="365">
        <v>100</v>
      </c>
      <c r="G9" s="364">
        <v>36454</v>
      </c>
      <c r="H9" s="364">
        <v>36454</v>
      </c>
      <c r="I9" s="722">
        <f>G9-H9</f>
        <v>0</v>
      </c>
      <c r="J9" s="722">
        <f>$F9*I9</f>
        <v>0</v>
      </c>
      <c r="K9" s="755">
        <f>J9/1000000</f>
        <v>0</v>
      </c>
      <c r="L9" s="356">
        <v>79282</v>
      </c>
      <c r="M9" s="356">
        <v>79282</v>
      </c>
      <c r="N9" s="722">
        <f>L9-M9</f>
        <v>0</v>
      </c>
      <c r="O9" s="722">
        <f>$F9*N9</f>
        <v>0</v>
      </c>
      <c r="P9" s="755">
        <f>O9/1000000</f>
        <v>0</v>
      </c>
      <c r="Q9" s="735" t="s">
        <v>428</v>
      </c>
    </row>
    <row r="10" spans="1:17" s="726" customFormat="1" ht="19.5" customHeight="1">
      <c r="A10" s="323"/>
      <c r="B10" s="366" t="s">
        <v>261</v>
      </c>
      <c r="C10" s="364">
        <v>4864796</v>
      </c>
      <c r="D10" s="349" t="s">
        <v>12</v>
      </c>
      <c r="E10" s="116" t="s">
        <v>354</v>
      </c>
      <c r="F10" s="365">
        <v>100</v>
      </c>
      <c r="G10" s="364"/>
      <c r="H10" s="364"/>
      <c r="I10" s="722"/>
      <c r="J10" s="722"/>
      <c r="K10" s="755">
        <v>-0.1397</v>
      </c>
      <c r="L10" s="356"/>
      <c r="M10" s="356"/>
      <c r="N10" s="722"/>
      <c r="O10" s="722"/>
      <c r="P10" s="755">
        <v>0.0001</v>
      </c>
      <c r="Q10" s="735" t="s">
        <v>426</v>
      </c>
    </row>
    <row r="11" spans="1:17" ht="19.5" customHeight="1">
      <c r="A11" s="323">
        <v>2</v>
      </c>
      <c r="B11" s="366" t="s">
        <v>262</v>
      </c>
      <c r="C11" s="364">
        <v>4864797</v>
      </c>
      <c r="D11" s="349" t="s">
        <v>12</v>
      </c>
      <c r="E11" s="116" t="s">
        <v>354</v>
      </c>
      <c r="F11" s="365">
        <v>100</v>
      </c>
      <c r="G11" s="622">
        <v>2310</v>
      </c>
      <c r="H11" s="623">
        <v>478</v>
      </c>
      <c r="I11" s="371">
        <f>G11-H11</f>
        <v>1832</v>
      </c>
      <c r="J11" s="371">
        <f>$F11*I11</f>
        <v>183200</v>
      </c>
      <c r="K11" s="372">
        <f>J11/1000000</f>
        <v>0.1832</v>
      </c>
      <c r="L11" s="622">
        <v>999195</v>
      </c>
      <c r="M11" s="623">
        <v>999112</v>
      </c>
      <c r="N11" s="371">
        <f>L11-M11</f>
        <v>83</v>
      </c>
      <c r="O11" s="371">
        <f>$F11*N11</f>
        <v>8300</v>
      </c>
      <c r="P11" s="372">
        <f>O11/1000000</f>
        <v>0.0083</v>
      </c>
      <c r="Q11" s="181"/>
    </row>
    <row r="12" spans="1:17" ht="19.5" customHeight="1">
      <c r="A12" s="323">
        <v>3</v>
      </c>
      <c r="B12" s="366" t="s">
        <v>263</v>
      </c>
      <c r="C12" s="364">
        <v>4864818</v>
      </c>
      <c r="D12" s="349" t="s">
        <v>12</v>
      </c>
      <c r="E12" s="116" t="s">
        <v>354</v>
      </c>
      <c r="F12" s="365">
        <v>100</v>
      </c>
      <c r="G12" s="622">
        <v>253450</v>
      </c>
      <c r="H12" s="623">
        <v>252229</v>
      </c>
      <c r="I12" s="371">
        <f>G12-H12</f>
        <v>1221</v>
      </c>
      <c r="J12" s="371">
        <f>$F12*I12</f>
        <v>122100</v>
      </c>
      <c r="K12" s="372">
        <f>J12/1000000</f>
        <v>0.1221</v>
      </c>
      <c r="L12" s="622">
        <v>98398</v>
      </c>
      <c r="M12" s="623">
        <v>98388</v>
      </c>
      <c r="N12" s="371">
        <f>L12-M12</f>
        <v>10</v>
      </c>
      <c r="O12" s="371">
        <f>$F12*N12</f>
        <v>1000</v>
      </c>
      <c r="P12" s="372">
        <f>O12/1000000</f>
        <v>0.001</v>
      </c>
      <c r="Q12" s="181"/>
    </row>
    <row r="13" spans="1:17" ht="19.5" customHeight="1">
      <c r="A13" s="323">
        <v>4</v>
      </c>
      <c r="B13" s="366" t="s">
        <v>264</v>
      </c>
      <c r="C13" s="364">
        <v>4864842</v>
      </c>
      <c r="D13" s="349" t="s">
        <v>12</v>
      </c>
      <c r="E13" s="116" t="s">
        <v>354</v>
      </c>
      <c r="F13" s="704">
        <v>937.5</v>
      </c>
      <c r="G13" s="622">
        <v>32353</v>
      </c>
      <c r="H13" s="623">
        <v>31779</v>
      </c>
      <c r="I13" s="371">
        <f>G13-H13</f>
        <v>574</v>
      </c>
      <c r="J13" s="371">
        <f>$F13*I13</f>
        <v>538125</v>
      </c>
      <c r="K13" s="372">
        <f>J13/1000000</f>
        <v>0.538125</v>
      </c>
      <c r="L13" s="622">
        <v>18511</v>
      </c>
      <c r="M13" s="623">
        <v>18491</v>
      </c>
      <c r="N13" s="371">
        <f>L13-M13</f>
        <v>20</v>
      </c>
      <c r="O13" s="371">
        <f>$F13*N13</f>
        <v>18750</v>
      </c>
      <c r="P13" s="372">
        <f>O13/1000000</f>
        <v>0.01875</v>
      </c>
      <c r="Q13" s="608"/>
    </row>
    <row r="14" spans="1:17" ht="19.5" customHeight="1">
      <c r="A14" s="323"/>
      <c r="B14" s="363" t="s">
        <v>265</v>
      </c>
      <c r="C14" s="364"/>
      <c r="D14" s="349"/>
      <c r="E14" s="104"/>
      <c r="F14" s="365"/>
      <c r="G14" s="325"/>
      <c r="H14" s="356"/>
      <c r="I14" s="356"/>
      <c r="J14" s="356"/>
      <c r="K14" s="373"/>
      <c r="L14" s="379"/>
      <c r="M14" s="380"/>
      <c r="N14" s="380"/>
      <c r="O14" s="380"/>
      <c r="P14" s="381"/>
      <c r="Q14" s="181"/>
    </row>
    <row r="15" spans="1:17" ht="19.5" customHeight="1">
      <c r="A15" s="323"/>
      <c r="B15" s="363"/>
      <c r="C15" s="364"/>
      <c r="D15" s="349"/>
      <c r="E15" s="104"/>
      <c r="F15" s="365"/>
      <c r="G15" s="325"/>
      <c r="H15" s="356"/>
      <c r="I15" s="356"/>
      <c r="J15" s="356"/>
      <c r="K15" s="373"/>
      <c r="L15" s="379"/>
      <c r="M15" s="380"/>
      <c r="N15" s="380"/>
      <c r="O15" s="380"/>
      <c r="P15" s="381"/>
      <c r="Q15" s="181"/>
    </row>
    <row r="16" spans="1:17" ht="19.5" customHeight="1">
      <c r="A16" s="323">
        <v>5</v>
      </c>
      <c r="B16" s="366" t="s">
        <v>266</v>
      </c>
      <c r="C16" s="364">
        <v>4864880</v>
      </c>
      <c r="D16" s="349" t="s">
        <v>12</v>
      </c>
      <c r="E16" s="116" t="s">
        <v>354</v>
      </c>
      <c r="F16" s="365">
        <v>-500</v>
      </c>
      <c r="G16" s="622">
        <v>985230</v>
      </c>
      <c r="H16" s="623">
        <v>985230</v>
      </c>
      <c r="I16" s="371">
        <f>G16-H16</f>
        <v>0</v>
      </c>
      <c r="J16" s="371">
        <f>$F16*I16</f>
        <v>0</v>
      </c>
      <c r="K16" s="372">
        <f>J16/1000000</f>
        <v>0</v>
      </c>
      <c r="L16" s="622">
        <v>923633</v>
      </c>
      <c r="M16" s="623">
        <v>924519</v>
      </c>
      <c r="N16" s="371">
        <f>L16-M16</f>
        <v>-886</v>
      </c>
      <c r="O16" s="371">
        <f>$F16*N16</f>
        <v>443000</v>
      </c>
      <c r="P16" s="372">
        <f>O16/1000000</f>
        <v>0.443</v>
      </c>
      <c r="Q16" s="181"/>
    </row>
    <row r="17" spans="1:17" ht="19.5" customHeight="1">
      <c r="A17" s="323">
        <v>6</v>
      </c>
      <c r="B17" s="366" t="s">
        <v>267</v>
      </c>
      <c r="C17" s="364">
        <v>4864881</v>
      </c>
      <c r="D17" s="349" t="s">
        <v>12</v>
      </c>
      <c r="E17" s="116" t="s">
        <v>354</v>
      </c>
      <c r="F17" s="365">
        <v>-500</v>
      </c>
      <c r="G17" s="622">
        <v>989218</v>
      </c>
      <c r="H17" s="623">
        <v>989218</v>
      </c>
      <c r="I17" s="371">
        <f>G17-H17</f>
        <v>0</v>
      </c>
      <c r="J17" s="371">
        <f>$F17*I17</f>
        <v>0</v>
      </c>
      <c r="K17" s="372">
        <f>J17/1000000</f>
        <v>0</v>
      </c>
      <c r="L17" s="622">
        <v>979228</v>
      </c>
      <c r="M17" s="623">
        <v>979627</v>
      </c>
      <c r="N17" s="371">
        <f>L17-M17</f>
        <v>-399</v>
      </c>
      <c r="O17" s="371">
        <f>$F17*N17</f>
        <v>199500</v>
      </c>
      <c r="P17" s="372">
        <f>O17/1000000</f>
        <v>0.1995</v>
      </c>
      <c r="Q17" s="181"/>
    </row>
    <row r="18" spans="1:17" ht="19.5" customHeight="1">
      <c r="A18" s="323">
        <v>7</v>
      </c>
      <c r="B18" s="366" t="s">
        <v>282</v>
      </c>
      <c r="C18" s="364">
        <v>4902572</v>
      </c>
      <c r="D18" s="349" t="s">
        <v>12</v>
      </c>
      <c r="E18" s="116" t="s">
        <v>354</v>
      </c>
      <c r="F18" s="365">
        <v>300</v>
      </c>
      <c r="G18" s="622">
        <v>17</v>
      </c>
      <c r="H18" s="623">
        <v>17</v>
      </c>
      <c r="I18" s="371">
        <f>G18-H18</f>
        <v>0</v>
      </c>
      <c r="J18" s="371">
        <f>$F18*I18</f>
        <v>0</v>
      </c>
      <c r="K18" s="372">
        <f>J18/1000000</f>
        <v>0</v>
      </c>
      <c r="L18" s="622">
        <v>999989</v>
      </c>
      <c r="M18" s="623">
        <v>999998</v>
      </c>
      <c r="N18" s="371">
        <f>L18-M18</f>
        <v>-9</v>
      </c>
      <c r="O18" s="371">
        <f>$F18*N18</f>
        <v>-2700</v>
      </c>
      <c r="P18" s="372">
        <f>O18/1000000</f>
        <v>-0.0027</v>
      </c>
      <c r="Q18" s="181"/>
    </row>
    <row r="19" spans="1:17" ht="19.5" customHeight="1">
      <c r="A19" s="323"/>
      <c r="B19" s="363"/>
      <c r="C19" s="364"/>
      <c r="D19" s="349"/>
      <c r="E19" s="116"/>
      <c r="F19" s="365"/>
      <c r="G19" s="115"/>
      <c r="H19" s="104"/>
      <c r="I19" s="50"/>
      <c r="J19" s="50"/>
      <c r="K19" s="119"/>
      <c r="L19" s="382"/>
      <c r="M19" s="21"/>
      <c r="N19" s="21"/>
      <c r="O19" s="21"/>
      <c r="P19" s="28"/>
      <c r="Q19" s="181"/>
    </row>
    <row r="20" spans="1:17" ht="19.5" customHeight="1">
      <c r="A20" s="323"/>
      <c r="B20" s="363"/>
      <c r="C20" s="364"/>
      <c r="D20" s="349"/>
      <c r="E20" s="116"/>
      <c r="F20" s="365"/>
      <c r="G20" s="115"/>
      <c r="H20" s="104"/>
      <c r="I20" s="50"/>
      <c r="J20" s="50"/>
      <c r="K20" s="119"/>
      <c r="L20" s="382"/>
      <c r="M20" s="21"/>
      <c r="N20" s="21"/>
      <c r="O20" s="21"/>
      <c r="P20" s="28"/>
      <c r="Q20" s="181"/>
    </row>
    <row r="21" spans="1:17" ht="19.5" customHeight="1">
      <c r="A21" s="323"/>
      <c r="B21" s="366"/>
      <c r="C21" s="364"/>
      <c r="D21" s="349"/>
      <c r="E21" s="116"/>
      <c r="F21" s="365"/>
      <c r="G21" s="115"/>
      <c r="H21" s="104"/>
      <c r="I21" s="50"/>
      <c r="J21" s="50"/>
      <c r="K21" s="119"/>
      <c r="L21" s="382"/>
      <c r="M21" s="21"/>
      <c r="N21" s="21"/>
      <c r="O21" s="21"/>
      <c r="P21" s="28"/>
      <c r="Q21" s="181"/>
    </row>
    <row r="22" spans="1:17" ht="19.5" customHeight="1">
      <c r="A22" s="323"/>
      <c r="B22" s="363" t="s">
        <v>268</v>
      </c>
      <c r="C22" s="364"/>
      <c r="D22" s="349"/>
      <c r="E22" s="116"/>
      <c r="F22" s="367"/>
      <c r="G22" s="115"/>
      <c r="H22" s="104"/>
      <c r="I22" s="47"/>
      <c r="J22" s="51"/>
      <c r="K22" s="375">
        <f>SUM(K9:K21)</f>
        <v>0.7037249999999999</v>
      </c>
      <c r="L22" s="383"/>
      <c r="M22" s="380"/>
      <c r="N22" s="380"/>
      <c r="O22" s="380"/>
      <c r="P22" s="376">
        <f>SUM(P9:P21)</f>
        <v>0.6679499999999999</v>
      </c>
      <c r="Q22" s="181"/>
    </row>
    <row r="23" spans="1:17" ht="19.5" customHeight="1">
      <c r="A23" s="323"/>
      <c r="B23" s="363" t="s">
        <v>269</v>
      </c>
      <c r="C23" s="364"/>
      <c r="D23" s="349"/>
      <c r="E23" s="116"/>
      <c r="F23" s="367"/>
      <c r="G23" s="115"/>
      <c r="H23" s="104"/>
      <c r="I23" s="47"/>
      <c r="J23" s="47"/>
      <c r="K23" s="119"/>
      <c r="L23" s="382"/>
      <c r="M23" s="21"/>
      <c r="N23" s="21"/>
      <c r="O23" s="21"/>
      <c r="P23" s="28"/>
      <c r="Q23" s="181"/>
    </row>
    <row r="24" spans="1:17" ht="19.5" customHeight="1">
      <c r="A24" s="323"/>
      <c r="B24" s="363" t="s">
        <v>270</v>
      </c>
      <c r="C24" s="364"/>
      <c r="D24" s="349"/>
      <c r="E24" s="116"/>
      <c r="F24" s="367"/>
      <c r="G24" s="115"/>
      <c r="H24" s="104"/>
      <c r="I24" s="47"/>
      <c r="J24" s="47"/>
      <c r="K24" s="119"/>
      <c r="L24" s="382"/>
      <c r="M24" s="21"/>
      <c r="N24" s="21"/>
      <c r="O24" s="21"/>
      <c r="P24" s="28"/>
      <c r="Q24" s="181"/>
    </row>
    <row r="25" spans="1:17" ht="19.5" customHeight="1">
      <c r="A25" s="323">
        <v>8</v>
      </c>
      <c r="B25" s="366" t="s">
        <v>271</v>
      </c>
      <c r="C25" s="364">
        <v>4864794</v>
      </c>
      <c r="D25" s="349" t="s">
        <v>12</v>
      </c>
      <c r="E25" s="116" t="s">
        <v>354</v>
      </c>
      <c r="F25" s="365">
        <v>200</v>
      </c>
      <c r="G25" s="622">
        <v>928042</v>
      </c>
      <c r="H25" s="623">
        <v>929033</v>
      </c>
      <c r="I25" s="371">
        <f>G25-H25</f>
        <v>-991</v>
      </c>
      <c r="J25" s="371">
        <f>$F25*I25</f>
        <v>-198200</v>
      </c>
      <c r="K25" s="372">
        <f>J25/1000000</f>
        <v>-0.1982</v>
      </c>
      <c r="L25" s="622">
        <v>991755</v>
      </c>
      <c r="M25" s="623">
        <v>991747</v>
      </c>
      <c r="N25" s="371">
        <f>L25-M25</f>
        <v>8</v>
      </c>
      <c r="O25" s="371">
        <f>$F25*N25</f>
        <v>1600</v>
      </c>
      <c r="P25" s="372">
        <f>O25/1000000</f>
        <v>0.0016</v>
      </c>
      <c r="Q25" s="181"/>
    </row>
    <row r="26" spans="1:17" ht="21" customHeight="1">
      <c r="A26" s="323">
        <v>9</v>
      </c>
      <c r="B26" s="366" t="s">
        <v>272</v>
      </c>
      <c r="C26" s="364">
        <v>4864932</v>
      </c>
      <c r="D26" s="349" t="s">
        <v>12</v>
      </c>
      <c r="E26" s="116" t="s">
        <v>354</v>
      </c>
      <c r="F26" s="365">
        <v>200</v>
      </c>
      <c r="G26" s="718">
        <v>978991</v>
      </c>
      <c r="H26" s="719">
        <v>982710</v>
      </c>
      <c r="I26" s="722">
        <f>G26-H26</f>
        <v>-3719</v>
      </c>
      <c r="J26" s="722">
        <f>$F26*I26</f>
        <v>-743800</v>
      </c>
      <c r="K26" s="755">
        <f>J26/1000000</f>
        <v>-0.7438</v>
      </c>
      <c r="L26" s="718">
        <v>174</v>
      </c>
      <c r="M26" s="719">
        <v>118</v>
      </c>
      <c r="N26" s="722">
        <f>L26-M26</f>
        <v>56</v>
      </c>
      <c r="O26" s="722">
        <f>$F26*N26</f>
        <v>11200</v>
      </c>
      <c r="P26" s="755">
        <f>O26/1000000</f>
        <v>0.0112</v>
      </c>
      <c r="Q26" s="756"/>
    </row>
    <row r="27" spans="1:17" ht="19.5" customHeight="1">
      <c r="A27" s="323"/>
      <c r="B27" s="363" t="s">
        <v>273</v>
      </c>
      <c r="C27" s="366"/>
      <c r="D27" s="349"/>
      <c r="E27" s="116"/>
      <c r="F27" s="367"/>
      <c r="G27" s="115"/>
      <c r="H27" s="104"/>
      <c r="I27" s="47"/>
      <c r="J27" s="51"/>
      <c r="K27" s="376">
        <f>SUM(K25:K26)</f>
        <v>-0.942</v>
      </c>
      <c r="L27" s="383"/>
      <c r="M27" s="380"/>
      <c r="N27" s="380"/>
      <c r="O27" s="380"/>
      <c r="P27" s="376">
        <f>SUM(P25:P26)</f>
        <v>0.0128</v>
      </c>
      <c r="Q27" s="181"/>
    </row>
    <row r="28" spans="1:17" ht="19.5" customHeight="1">
      <c r="A28" s="323"/>
      <c r="B28" s="363" t="s">
        <v>274</v>
      </c>
      <c r="C28" s="364"/>
      <c r="D28" s="349"/>
      <c r="E28" s="104"/>
      <c r="F28" s="365"/>
      <c r="G28" s="115"/>
      <c r="H28" s="104"/>
      <c r="I28" s="50"/>
      <c r="J28" s="46"/>
      <c r="K28" s="119"/>
      <c r="L28" s="382"/>
      <c r="M28" s="21"/>
      <c r="N28" s="21"/>
      <c r="O28" s="21"/>
      <c r="P28" s="28"/>
      <c r="Q28" s="181"/>
    </row>
    <row r="29" spans="1:17" ht="19.5" customHeight="1">
      <c r="A29" s="323"/>
      <c r="B29" s="363" t="s">
        <v>270</v>
      </c>
      <c r="C29" s="364"/>
      <c r="D29" s="349"/>
      <c r="E29" s="104"/>
      <c r="F29" s="365"/>
      <c r="G29" s="115"/>
      <c r="H29" s="104"/>
      <c r="I29" s="50"/>
      <c r="J29" s="46"/>
      <c r="K29" s="119"/>
      <c r="L29" s="382"/>
      <c r="M29" s="21"/>
      <c r="N29" s="21"/>
      <c r="O29" s="21"/>
      <c r="P29" s="28"/>
      <c r="Q29" s="181"/>
    </row>
    <row r="30" spans="1:17" ht="19.5" customHeight="1">
      <c r="A30" s="323">
        <v>10</v>
      </c>
      <c r="B30" s="366" t="s">
        <v>275</v>
      </c>
      <c r="C30" s="364">
        <v>4864819</v>
      </c>
      <c r="D30" s="349" t="s">
        <v>12</v>
      </c>
      <c r="E30" s="116" t="s">
        <v>354</v>
      </c>
      <c r="F30" s="368">
        <v>200</v>
      </c>
      <c r="G30" s="622">
        <v>239009</v>
      </c>
      <c r="H30" s="623">
        <v>236337</v>
      </c>
      <c r="I30" s="371">
        <f aca="true" t="shared" si="0" ref="I30:I35">G30-H30</f>
        <v>2672</v>
      </c>
      <c r="J30" s="371">
        <f aca="true" t="shared" si="1" ref="J30:J35">$F30*I30</f>
        <v>534400</v>
      </c>
      <c r="K30" s="372">
        <f aca="true" t="shared" si="2" ref="K30:K35">J30/1000000</f>
        <v>0.5344</v>
      </c>
      <c r="L30" s="622">
        <v>263970</v>
      </c>
      <c r="M30" s="623">
        <v>263938</v>
      </c>
      <c r="N30" s="371">
        <f aca="true" t="shared" si="3" ref="N30:N35">L30-M30</f>
        <v>32</v>
      </c>
      <c r="O30" s="371">
        <f aca="true" t="shared" si="4" ref="O30:O35">$F30*N30</f>
        <v>6400</v>
      </c>
      <c r="P30" s="372">
        <f aca="true" t="shared" si="5" ref="P30:P35">O30/1000000</f>
        <v>0.0064</v>
      </c>
      <c r="Q30" s="181"/>
    </row>
    <row r="31" spans="1:17" ht="19.5" customHeight="1">
      <c r="A31" s="323">
        <v>11</v>
      </c>
      <c r="B31" s="366" t="s">
        <v>276</v>
      </c>
      <c r="C31" s="364">
        <v>4864801</v>
      </c>
      <c r="D31" s="349" t="s">
        <v>12</v>
      </c>
      <c r="E31" s="116" t="s">
        <v>354</v>
      </c>
      <c r="F31" s="368">
        <v>200</v>
      </c>
      <c r="G31" s="622">
        <v>111888</v>
      </c>
      <c r="H31" s="623">
        <v>110542</v>
      </c>
      <c r="I31" s="371">
        <f t="shared" si="0"/>
        <v>1346</v>
      </c>
      <c r="J31" s="371">
        <f t="shared" si="1"/>
        <v>269200</v>
      </c>
      <c r="K31" s="372">
        <f t="shared" si="2"/>
        <v>0.2692</v>
      </c>
      <c r="L31" s="622">
        <v>41610</v>
      </c>
      <c r="M31" s="623">
        <v>41545</v>
      </c>
      <c r="N31" s="371">
        <f t="shared" si="3"/>
        <v>65</v>
      </c>
      <c r="O31" s="371">
        <f t="shared" si="4"/>
        <v>13000</v>
      </c>
      <c r="P31" s="372">
        <f t="shared" si="5"/>
        <v>0.013</v>
      </c>
      <c r="Q31" s="181"/>
    </row>
    <row r="32" spans="1:17" ht="19.5" customHeight="1">
      <c r="A32" s="323">
        <v>12</v>
      </c>
      <c r="B32" s="366" t="s">
        <v>277</v>
      </c>
      <c r="C32" s="364">
        <v>4864820</v>
      </c>
      <c r="D32" s="349" t="s">
        <v>12</v>
      </c>
      <c r="E32" s="116" t="s">
        <v>354</v>
      </c>
      <c r="F32" s="368">
        <v>100</v>
      </c>
      <c r="G32" s="622">
        <v>184027</v>
      </c>
      <c r="H32" s="623">
        <v>181308</v>
      </c>
      <c r="I32" s="371">
        <f t="shared" si="0"/>
        <v>2719</v>
      </c>
      <c r="J32" s="371">
        <f t="shared" si="1"/>
        <v>271900</v>
      </c>
      <c r="K32" s="372">
        <f t="shared" si="2"/>
        <v>0.2719</v>
      </c>
      <c r="L32" s="622">
        <v>72611</v>
      </c>
      <c r="M32" s="623">
        <v>72480</v>
      </c>
      <c r="N32" s="371">
        <f t="shared" si="3"/>
        <v>131</v>
      </c>
      <c r="O32" s="371">
        <f t="shared" si="4"/>
        <v>13100</v>
      </c>
      <c r="P32" s="372">
        <f t="shared" si="5"/>
        <v>0.0131</v>
      </c>
      <c r="Q32" s="181"/>
    </row>
    <row r="33" spans="1:17" ht="19.5" customHeight="1">
      <c r="A33" s="323">
        <v>13</v>
      </c>
      <c r="B33" s="366" t="s">
        <v>278</v>
      </c>
      <c r="C33" s="364">
        <v>4865168</v>
      </c>
      <c r="D33" s="349" t="s">
        <v>12</v>
      </c>
      <c r="E33" s="116" t="s">
        <v>354</v>
      </c>
      <c r="F33" s="368">
        <v>1000</v>
      </c>
      <c r="G33" s="622">
        <v>990452</v>
      </c>
      <c r="H33" s="623">
        <v>990335</v>
      </c>
      <c r="I33" s="371">
        <f t="shared" si="0"/>
        <v>117</v>
      </c>
      <c r="J33" s="371">
        <f t="shared" si="1"/>
        <v>117000</v>
      </c>
      <c r="K33" s="372">
        <f t="shared" si="2"/>
        <v>0.117</v>
      </c>
      <c r="L33" s="622">
        <v>998437</v>
      </c>
      <c r="M33" s="623">
        <v>998420</v>
      </c>
      <c r="N33" s="371">
        <f t="shared" si="3"/>
        <v>17</v>
      </c>
      <c r="O33" s="371">
        <f t="shared" si="4"/>
        <v>17000</v>
      </c>
      <c r="P33" s="372">
        <f t="shared" si="5"/>
        <v>0.017</v>
      </c>
      <c r="Q33" s="181"/>
    </row>
    <row r="34" spans="1:17" ht="19.5" customHeight="1">
      <c r="A34" s="323">
        <v>14</v>
      </c>
      <c r="B34" s="366" t="s">
        <v>279</v>
      </c>
      <c r="C34" s="364">
        <v>4864802</v>
      </c>
      <c r="D34" s="349" t="s">
        <v>12</v>
      </c>
      <c r="E34" s="116" t="s">
        <v>354</v>
      </c>
      <c r="F34" s="368">
        <v>100</v>
      </c>
      <c r="G34" s="622">
        <v>962478</v>
      </c>
      <c r="H34" s="623">
        <v>963158</v>
      </c>
      <c r="I34" s="371">
        <f t="shared" si="0"/>
        <v>-680</v>
      </c>
      <c r="J34" s="371">
        <f t="shared" si="1"/>
        <v>-68000</v>
      </c>
      <c r="K34" s="372">
        <f t="shared" si="2"/>
        <v>-0.068</v>
      </c>
      <c r="L34" s="622">
        <v>7115</v>
      </c>
      <c r="M34" s="623">
        <v>7127</v>
      </c>
      <c r="N34" s="371">
        <f t="shared" si="3"/>
        <v>-12</v>
      </c>
      <c r="O34" s="371">
        <f t="shared" si="4"/>
        <v>-1200</v>
      </c>
      <c r="P34" s="372">
        <f t="shared" si="5"/>
        <v>-0.0012</v>
      </c>
      <c r="Q34" s="181"/>
    </row>
    <row r="35" spans="1:17" ht="19.5" customHeight="1">
      <c r="A35" s="323">
        <v>15</v>
      </c>
      <c r="B35" s="366" t="s">
        <v>383</v>
      </c>
      <c r="C35" s="364">
        <v>5128400</v>
      </c>
      <c r="D35" s="349" t="s">
        <v>12</v>
      </c>
      <c r="E35" s="116" t="s">
        <v>354</v>
      </c>
      <c r="F35" s="368">
        <v>937.5</v>
      </c>
      <c r="G35" s="622">
        <v>999182</v>
      </c>
      <c r="H35" s="623">
        <v>999182</v>
      </c>
      <c r="I35" s="371">
        <f t="shared" si="0"/>
        <v>0</v>
      </c>
      <c r="J35" s="371">
        <f t="shared" si="1"/>
        <v>0</v>
      </c>
      <c r="K35" s="372">
        <f t="shared" si="2"/>
        <v>0</v>
      </c>
      <c r="L35" s="622">
        <v>999490</v>
      </c>
      <c r="M35" s="623">
        <v>999702</v>
      </c>
      <c r="N35" s="371">
        <f t="shared" si="3"/>
        <v>-212</v>
      </c>
      <c r="O35" s="371">
        <f t="shared" si="4"/>
        <v>-198750</v>
      </c>
      <c r="P35" s="703">
        <f t="shared" si="5"/>
        <v>-0.19875</v>
      </c>
      <c r="Q35" s="181"/>
    </row>
    <row r="36" spans="1:17" ht="19.5" customHeight="1">
      <c r="A36" s="323"/>
      <c r="B36" s="363" t="s">
        <v>265</v>
      </c>
      <c r="C36" s="364"/>
      <c r="D36" s="349"/>
      <c r="E36" s="104"/>
      <c r="F36" s="365"/>
      <c r="G36" s="325"/>
      <c r="H36" s="356"/>
      <c r="I36" s="356"/>
      <c r="J36" s="374"/>
      <c r="K36" s="373"/>
      <c r="L36" s="379"/>
      <c r="M36" s="380"/>
      <c r="N36" s="380"/>
      <c r="O36" s="380"/>
      <c r="P36" s="381"/>
      <c r="Q36" s="181"/>
    </row>
    <row r="37" spans="1:17" ht="19.5" customHeight="1">
      <c r="A37" s="323">
        <v>16</v>
      </c>
      <c r="B37" s="366" t="s">
        <v>280</v>
      </c>
      <c r="C37" s="364">
        <v>4864882</v>
      </c>
      <c r="D37" s="349" t="s">
        <v>12</v>
      </c>
      <c r="E37" s="116" t="s">
        <v>354</v>
      </c>
      <c r="F37" s="368">
        <v>-625</v>
      </c>
      <c r="G37" s="622">
        <v>986279</v>
      </c>
      <c r="H37" s="623">
        <v>986407</v>
      </c>
      <c r="I37" s="371">
        <f>G37-H37</f>
        <v>-128</v>
      </c>
      <c r="J37" s="371">
        <f>$F37*I37</f>
        <v>80000</v>
      </c>
      <c r="K37" s="372">
        <f>J37/1000000</f>
        <v>0.08</v>
      </c>
      <c r="L37" s="622">
        <v>995536</v>
      </c>
      <c r="M37" s="623">
        <v>995537</v>
      </c>
      <c r="N37" s="371">
        <f>L37-M37</f>
        <v>-1</v>
      </c>
      <c r="O37" s="371">
        <f>$F37*N37</f>
        <v>625</v>
      </c>
      <c r="P37" s="703">
        <f>O37/1000000</f>
        <v>0.000625</v>
      </c>
      <c r="Q37" s="608"/>
    </row>
    <row r="38" spans="1:17" ht="19.5" customHeight="1">
      <c r="A38" s="323">
        <v>17</v>
      </c>
      <c r="B38" s="366" t="s">
        <v>283</v>
      </c>
      <c r="C38" s="364">
        <v>4902572</v>
      </c>
      <c r="D38" s="349" t="s">
        <v>12</v>
      </c>
      <c r="E38" s="116" t="s">
        <v>354</v>
      </c>
      <c r="F38" s="368">
        <v>-300</v>
      </c>
      <c r="G38" s="622">
        <v>17</v>
      </c>
      <c r="H38" s="623">
        <v>17</v>
      </c>
      <c r="I38" s="371">
        <f>G38-H38</f>
        <v>0</v>
      </c>
      <c r="J38" s="371">
        <f>$F38*I38</f>
        <v>0</v>
      </c>
      <c r="K38" s="372">
        <f>J38/1000000</f>
        <v>0</v>
      </c>
      <c r="L38" s="622">
        <v>999989</v>
      </c>
      <c r="M38" s="623">
        <v>999998</v>
      </c>
      <c r="N38" s="371">
        <f>L38-M38</f>
        <v>-9</v>
      </c>
      <c r="O38" s="371">
        <f>$F38*N38</f>
        <v>2700</v>
      </c>
      <c r="P38" s="372">
        <f>O38/1000000</f>
        <v>0.0027</v>
      </c>
      <c r="Q38" s="181"/>
    </row>
    <row r="39" spans="1:17" ht="19.5" customHeight="1">
      <c r="A39" s="323"/>
      <c r="B39" s="363"/>
      <c r="C39" s="364"/>
      <c r="D39" s="364"/>
      <c r="E39" s="366"/>
      <c r="F39" s="364"/>
      <c r="G39" s="115"/>
      <c r="H39" s="50"/>
      <c r="I39" s="50"/>
      <c r="J39" s="50"/>
      <c r="K39" s="123"/>
      <c r="L39" s="44"/>
      <c r="M39" s="21"/>
      <c r="N39" s="21"/>
      <c r="O39" s="21"/>
      <c r="P39" s="28"/>
      <c r="Q39" s="181"/>
    </row>
    <row r="40" spans="1:17" ht="19.5" customHeight="1" thickBot="1">
      <c r="A40" s="369"/>
      <c r="B40" s="370" t="s">
        <v>281</v>
      </c>
      <c r="C40" s="370"/>
      <c r="D40" s="370"/>
      <c r="E40" s="370"/>
      <c r="F40" s="370"/>
      <c r="G40" s="125"/>
      <c r="H40" s="124"/>
      <c r="I40" s="124"/>
      <c r="J40" s="124"/>
      <c r="K40" s="606">
        <f>SUM(K30:K39)</f>
        <v>1.2045</v>
      </c>
      <c r="L40" s="384"/>
      <c r="M40" s="385"/>
      <c r="N40" s="385"/>
      <c r="O40" s="385"/>
      <c r="P40" s="377">
        <f>SUM(P30:P39)</f>
        <v>-0.147125</v>
      </c>
      <c r="Q40" s="182"/>
    </row>
    <row r="41" spans="1:16" ht="13.5" thickTop="1">
      <c r="A41" s="64"/>
      <c r="B41" s="2"/>
      <c r="C41" s="112"/>
      <c r="D41" s="64"/>
      <c r="E41" s="112"/>
      <c r="F41" s="10"/>
      <c r="G41" s="10"/>
      <c r="H41" s="10"/>
      <c r="I41" s="10"/>
      <c r="J41" s="10"/>
      <c r="K41" s="11"/>
      <c r="L41" s="386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6"/>
      <c r="K43" s="18"/>
      <c r="L43" s="18"/>
      <c r="M43" s="18"/>
      <c r="N43" s="18"/>
      <c r="O43" s="18"/>
      <c r="P43" s="18"/>
    </row>
    <row r="44" spans="2:16" ht="21.75">
      <c r="B44" s="225" t="s">
        <v>340</v>
      </c>
      <c r="K44" s="388">
        <f>K22</f>
        <v>0.7037249999999999</v>
      </c>
      <c r="L44" s="387"/>
      <c r="M44" s="387"/>
      <c r="N44" s="387"/>
      <c r="O44" s="387"/>
      <c r="P44" s="388">
        <f>P22</f>
        <v>0.6679499999999999</v>
      </c>
    </row>
    <row r="45" spans="2:16" ht="21.75">
      <c r="B45" s="225" t="s">
        <v>341</v>
      </c>
      <c r="K45" s="388">
        <f>K27</f>
        <v>-0.942</v>
      </c>
      <c r="L45" s="387"/>
      <c r="M45" s="387"/>
      <c r="N45" s="387"/>
      <c r="O45" s="387"/>
      <c r="P45" s="388">
        <f>P27</f>
        <v>0.0128</v>
      </c>
    </row>
    <row r="46" spans="2:16" ht="21.75">
      <c r="B46" s="225" t="s">
        <v>342</v>
      </c>
      <c r="K46" s="388">
        <f>K40</f>
        <v>1.2045</v>
      </c>
      <c r="L46" s="387"/>
      <c r="M46" s="387"/>
      <c r="N46" s="387"/>
      <c r="O46" s="387"/>
      <c r="P46" s="600">
        <f>P40</f>
        <v>-0.147125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6">
      <selection activeCell="H47" sqref="H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5" t="s">
        <v>245</v>
      </c>
      <c r="P2" s="345" t="str">
        <f>NDPL!Q1</f>
        <v>APRIL-2014</v>
      </c>
    </row>
    <row r="3" spans="1:9" ht="18">
      <c r="A3" s="221" t="s">
        <v>359</v>
      </c>
      <c r="B3" s="221"/>
      <c r="C3" s="316"/>
      <c r="D3" s="317"/>
      <c r="E3" s="317"/>
      <c r="F3" s="316"/>
      <c r="G3" s="316"/>
      <c r="H3" s="316"/>
      <c r="I3" s="316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01/05/2014</v>
      </c>
      <c r="H5" s="39" t="str">
        <f>NDPL!H5</f>
        <v>INTIAL READING 01/04/2014</v>
      </c>
      <c r="I5" s="39" t="s">
        <v>4</v>
      </c>
      <c r="J5" s="39" t="s">
        <v>5</v>
      </c>
      <c r="K5" s="39" t="s">
        <v>6</v>
      </c>
      <c r="L5" s="41" t="str">
        <f>NDPL!G5</f>
        <v>FINAL READING 01/05/2014</v>
      </c>
      <c r="M5" s="39" t="str">
        <f>NDPL!H5</f>
        <v>INTIAL READING 01/04/2014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32" t="s">
        <v>290</v>
      </c>
      <c r="C8" s="630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33" t="s">
        <v>291</v>
      </c>
      <c r="C9" s="634" t="s">
        <v>285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15">
        <v>1</v>
      </c>
      <c r="B10" s="629" t="s">
        <v>286</v>
      </c>
      <c r="C10" s="630">
        <v>4865001</v>
      </c>
      <c r="D10" s="692" t="s">
        <v>12</v>
      </c>
      <c r="E10" s="145" t="s">
        <v>363</v>
      </c>
      <c r="F10" s="631">
        <v>2000</v>
      </c>
      <c r="G10" s="622">
        <v>5717</v>
      </c>
      <c r="H10" s="623">
        <v>4514</v>
      </c>
      <c r="I10" s="623">
        <f>G10-H10</f>
        <v>1203</v>
      </c>
      <c r="J10" s="623">
        <f>$F10*I10</f>
        <v>2406000</v>
      </c>
      <c r="K10" s="623">
        <f>J10/1000000</f>
        <v>2.406</v>
      </c>
      <c r="L10" s="622">
        <v>529</v>
      </c>
      <c r="M10" s="623">
        <v>414</v>
      </c>
      <c r="N10" s="591">
        <f>L10-M10</f>
        <v>115</v>
      </c>
      <c r="O10" s="591">
        <f>$F10*N10</f>
        <v>230000</v>
      </c>
      <c r="P10" s="593">
        <f>O10/1000000</f>
        <v>0.23</v>
      </c>
      <c r="Q10" s="181"/>
    </row>
    <row r="11" spans="1:17" ht="20.25">
      <c r="A11" s="615">
        <v>2</v>
      </c>
      <c r="B11" s="629" t="s">
        <v>288</v>
      </c>
      <c r="C11" s="630">
        <v>4902498</v>
      </c>
      <c r="D11" s="692" t="s">
        <v>12</v>
      </c>
      <c r="E11" s="145" t="s">
        <v>363</v>
      </c>
      <c r="F11" s="631">
        <v>2000</v>
      </c>
      <c r="G11" s="622">
        <v>15056</v>
      </c>
      <c r="H11" s="623">
        <v>15254</v>
      </c>
      <c r="I11" s="623">
        <f>G11-H11</f>
        <v>-198</v>
      </c>
      <c r="J11" s="623">
        <f>$F11*I11</f>
        <v>-396000</v>
      </c>
      <c r="K11" s="623">
        <f>J11/1000000</f>
        <v>-0.396</v>
      </c>
      <c r="L11" s="622">
        <v>2203</v>
      </c>
      <c r="M11" s="623">
        <v>2252</v>
      </c>
      <c r="N11" s="591">
        <f>L11-M11</f>
        <v>-49</v>
      </c>
      <c r="O11" s="591">
        <f>$F11*N11</f>
        <v>-98000</v>
      </c>
      <c r="P11" s="593">
        <f>O11/1000000</f>
        <v>-0.098</v>
      </c>
      <c r="Q11" s="181"/>
    </row>
    <row r="12" spans="1:17" ht="14.25">
      <c r="A12" s="115"/>
      <c r="B12" s="151"/>
      <c r="C12" s="133"/>
      <c r="D12" s="692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692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692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692"/>
      <c r="E15" s="152"/>
      <c r="F15" s="153"/>
      <c r="G15" s="159"/>
      <c r="H15" s="645" t="s">
        <v>326</v>
      </c>
      <c r="I15" s="624"/>
      <c r="J15" s="371"/>
      <c r="K15" s="625">
        <f>SUM(K10:K11)</f>
        <v>2.0100000000000002</v>
      </c>
      <c r="L15" s="219"/>
      <c r="M15" s="646" t="s">
        <v>326</v>
      </c>
      <c r="N15" s="626"/>
      <c r="O15" s="619"/>
      <c r="P15" s="627">
        <f>SUM(P10:P11)</f>
        <v>0.132</v>
      </c>
      <c r="Q15" s="181"/>
    </row>
    <row r="16" spans="1:17" ht="18">
      <c r="A16" s="115"/>
      <c r="B16" s="392" t="s">
        <v>11</v>
      </c>
      <c r="C16" s="391"/>
      <c r="D16" s="692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292</v>
      </c>
      <c r="C17" s="185" t="s">
        <v>285</v>
      </c>
      <c r="D17" s="693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5">
        <v>3</v>
      </c>
      <c r="B18" s="390" t="s">
        <v>286</v>
      </c>
      <c r="C18" s="391">
        <v>4902505</v>
      </c>
      <c r="D18" s="692" t="s">
        <v>12</v>
      </c>
      <c r="E18" s="145" t="s">
        <v>363</v>
      </c>
      <c r="F18" s="635">
        <v>1000</v>
      </c>
      <c r="G18" s="622">
        <v>992711</v>
      </c>
      <c r="H18" s="623">
        <v>992650</v>
      </c>
      <c r="I18" s="623">
        <f>G18-H18</f>
        <v>61</v>
      </c>
      <c r="J18" s="623">
        <f>$F18*I18</f>
        <v>61000</v>
      </c>
      <c r="K18" s="623">
        <f>J18/1000000</f>
        <v>0.061</v>
      </c>
      <c r="L18" s="622">
        <v>39534</v>
      </c>
      <c r="M18" s="623">
        <v>39607</v>
      </c>
      <c r="N18" s="591">
        <f>L18-M18</f>
        <v>-73</v>
      </c>
      <c r="O18" s="591">
        <f>$F18*N18</f>
        <v>-73000</v>
      </c>
      <c r="P18" s="593">
        <f>O18/1000000</f>
        <v>-0.073</v>
      </c>
      <c r="Q18" s="181"/>
    </row>
    <row r="19" spans="1:17" ht="20.25">
      <c r="A19" s="325">
        <v>4</v>
      </c>
      <c r="B19" s="390" t="s">
        <v>288</v>
      </c>
      <c r="C19" s="391">
        <v>5128424</v>
      </c>
      <c r="D19" s="692" t="s">
        <v>12</v>
      </c>
      <c r="E19" s="145" t="s">
        <v>363</v>
      </c>
      <c r="F19" s="635">
        <v>1000</v>
      </c>
      <c r="G19" s="718">
        <v>995848</v>
      </c>
      <c r="H19" s="719">
        <v>995916</v>
      </c>
      <c r="I19" s="719">
        <f>G19-H19</f>
        <v>-68</v>
      </c>
      <c r="J19" s="719">
        <f>$F19*I19</f>
        <v>-68000</v>
      </c>
      <c r="K19" s="719">
        <f>J19/1000000</f>
        <v>-0.068</v>
      </c>
      <c r="L19" s="718">
        <v>994031</v>
      </c>
      <c r="M19" s="719">
        <v>994062</v>
      </c>
      <c r="N19" s="720">
        <f>L19-M19</f>
        <v>-31</v>
      </c>
      <c r="O19" s="720">
        <f>$F19*N19</f>
        <v>-31000</v>
      </c>
      <c r="P19" s="721">
        <f>O19/1000000</f>
        <v>-0.031</v>
      </c>
      <c r="Q19" s="569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48" t="s">
        <v>326</v>
      </c>
      <c r="I21" s="647"/>
      <c r="J21" s="522"/>
      <c r="K21" s="628">
        <f>SUM(K18:K19)</f>
        <v>-0.007000000000000006</v>
      </c>
      <c r="L21" s="23"/>
      <c r="M21" s="648" t="s">
        <v>326</v>
      </c>
      <c r="N21" s="628"/>
      <c r="O21" s="522"/>
      <c r="P21" s="628">
        <f>SUM(P18:P19)</f>
        <v>-0.104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36" t="s">
        <v>294</v>
      </c>
      <c r="B28" s="222"/>
      <c r="C28" s="222"/>
      <c r="D28" s="222"/>
      <c r="E28" s="222"/>
      <c r="F28" s="222"/>
      <c r="K28" s="161">
        <f>(K15+K21)</f>
        <v>2.003</v>
      </c>
      <c r="L28" s="162"/>
      <c r="M28" s="162"/>
      <c r="N28" s="162"/>
      <c r="O28" s="162"/>
      <c r="P28" s="161">
        <f>(P15+P21)</f>
        <v>0.02800000000000001</v>
      </c>
    </row>
    <row r="31" spans="1:2" ht="18">
      <c r="A31" s="636" t="s">
        <v>295</v>
      </c>
      <c r="B31" s="636" t="s">
        <v>296</v>
      </c>
    </row>
    <row r="32" spans="1:16" ht="18">
      <c r="A32" s="238"/>
      <c r="B32" s="238"/>
      <c r="H32" s="186" t="s">
        <v>297</v>
      </c>
      <c r="I32" s="222"/>
      <c r="J32" s="186"/>
      <c r="K32" s="332">
        <v>0</v>
      </c>
      <c r="L32" s="332"/>
      <c r="M32" s="332"/>
      <c r="N32" s="332"/>
      <c r="O32" s="332"/>
      <c r="P32" s="332">
        <v>0</v>
      </c>
    </row>
    <row r="33" spans="8:16" ht="18">
      <c r="H33" s="186" t="s">
        <v>298</v>
      </c>
      <c r="I33" s="222"/>
      <c r="J33" s="186"/>
      <c r="K33" s="332">
        <f>BRPL!K18</f>
        <v>0</v>
      </c>
      <c r="L33" s="332"/>
      <c r="M33" s="332"/>
      <c r="N33" s="332"/>
      <c r="O33" s="332"/>
      <c r="P33" s="332">
        <f>BRPL!P18</f>
        <v>0</v>
      </c>
    </row>
    <row r="34" spans="8:16" ht="18">
      <c r="H34" s="186" t="s">
        <v>299</v>
      </c>
      <c r="I34" s="222"/>
      <c r="J34" s="186"/>
      <c r="K34" s="222">
        <f>BYPL!K32</f>
        <v>-0.8077999999999999</v>
      </c>
      <c r="L34" s="222"/>
      <c r="M34" s="637"/>
      <c r="N34" s="222"/>
      <c r="O34" s="222"/>
      <c r="P34" s="222">
        <f>BYPL!P32</f>
        <v>-8.1449</v>
      </c>
    </row>
    <row r="35" spans="8:16" ht="18">
      <c r="H35" s="186" t="s">
        <v>300</v>
      </c>
      <c r="I35" s="222"/>
      <c r="J35" s="186"/>
      <c r="K35" s="222">
        <f>NDMC!K32</f>
        <v>-0.365</v>
      </c>
      <c r="L35" s="222"/>
      <c r="M35" s="222"/>
      <c r="N35" s="222"/>
      <c r="O35" s="222"/>
      <c r="P35" s="222">
        <f>NDMC!P32</f>
        <v>3.8551</v>
      </c>
    </row>
    <row r="36" spans="8:16" ht="18">
      <c r="H36" s="186" t="s">
        <v>301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38" t="s">
        <v>302</v>
      </c>
      <c r="I37" s="186"/>
      <c r="J37" s="186"/>
      <c r="K37" s="186">
        <f>SUM(K32:K36)</f>
        <v>-1.1727999999999998</v>
      </c>
      <c r="L37" s="222"/>
      <c r="M37" s="222"/>
      <c r="N37" s="222"/>
      <c r="O37" s="222"/>
      <c r="P37" s="186">
        <f>SUM(P32:P36)</f>
        <v>-4.2898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36" t="s">
        <v>327</v>
      </c>
      <c r="B39" s="135"/>
      <c r="C39" s="135"/>
      <c r="D39" s="135"/>
      <c r="E39" s="135"/>
      <c r="F39" s="135"/>
      <c r="G39" s="135"/>
      <c r="H39" s="186"/>
      <c r="I39" s="639"/>
      <c r="J39" s="186"/>
      <c r="K39" s="639">
        <f>K28+K37</f>
        <v>0.8302000000000003</v>
      </c>
      <c r="L39" s="222"/>
      <c r="M39" s="222"/>
      <c r="N39" s="222"/>
      <c r="O39" s="222"/>
      <c r="P39" s="639">
        <f>P28+P37</f>
        <v>-4.2618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38" t="s">
        <v>303</v>
      </c>
      <c r="B41" s="186" t="s">
        <v>304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0" t="s">
        <v>305</v>
      </c>
      <c r="B43" s="641" t="s">
        <v>306</v>
      </c>
      <c r="C43" s="642" t="s">
        <v>307</v>
      </c>
      <c r="D43" s="641"/>
      <c r="E43" s="641"/>
      <c r="F43" s="641"/>
      <c r="G43" s="522">
        <v>30.0675</v>
      </c>
      <c r="H43" s="641" t="s">
        <v>308</v>
      </c>
      <c r="I43" s="641"/>
      <c r="J43" s="643"/>
      <c r="K43" s="641">
        <f>($K$39*G43)/100</f>
        <v>0.24962038500000006</v>
      </c>
      <c r="L43" s="641"/>
      <c r="M43" s="641"/>
      <c r="N43" s="641"/>
      <c r="O43" s="641"/>
      <c r="P43" s="641">
        <f>($P$39*G43)/100</f>
        <v>-1.281416715</v>
      </c>
    </row>
    <row r="44" spans="1:16" ht="18">
      <c r="A44" s="640" t="s">
        <v>309</v>
      </c>
      <c r="B44" s="641" t="s">
        <v>364</v>
      </c>
      <c r="C44" s="642" t="s">
        <v>307</v>
      </c>
      <c r="D44" s="641"/>
      <c r="E44" s="641"/>
      <c r="F44" s="641"/>
      <c r="G44" s="522">
        <v>40.8067</v>
      </c>
      <c r="H44" s="641" t="s">
        <v>308</v>
      </c>
      <c r="I44" s="641"/>
      <c r="J44" s="643"/>
      <c r="K44" s="641">
        <f>($K$39*G44)/100</f>
        <v>0.3387772234000001</v>
      </c>
      <c r="L44" s="641"/>
      <c r="M44" s="641"/>
      <c r="N44" s="641"/>
      <c r="O44" s="641"/>
      <c r="P44" s="641">
        <f>($P$39*G44)/100</f>
        <v>-1.7390999406</v>
      </c>
    </row>
    <row r="45" spans="1:16" ht="18">
      <c r="A45" s="640" t="s">
        <v>310</v>
      </c>
      <c r="B45" s="641" t="s">
        <v>365</v>
      </c>
      <c r="C45" s="642" t="s">
        <v>307</v>
      </c>
      <c r="D45" s="641"/>
      <c r="E45" s="641"/>
      <c r="F45" s="641"/>
      <c r="G45" s="522">
        <v>23.5876</v>
      </c>
      <c r="H45" s="641" t="s">
        <v>308</v>
      </c>
      <c r="I45" s="641"/>
      <c r="J45" s="643"/>
      <c r="K45" s="641">
        <f>($K$39*G45)/100</f>
        <v>0.19582425520000005</v>
      </c>
      <c r="L45" s="641"/>
      <c r="M45" s="641"/>
      <c r="N45" s="641"/>
      <c r="O45" s="641"/>
      <c r="P45" s="641">
        <f>($P$39*G45)/100</f>
        <v>-1.0052563368</v>
      </c>
    </row>
    <row r="46" spans="1:16" ht="18">
      <c r="A46" s="640" t="s">
        <v>311</v>
      </c>
      <c r="B46" s="641" t="s">
        <v>366</v>
      </c>
      <c r="C46" s="642" t="s">
        <v>307</v>
      </c>
      <c r="D46" s="641"/>
      <c r="E46" s="641"/>
      <c r="F46" s="641"/>
      <c r="G46" s="522">
        <v>4.7624</v>
      </c>
      <c r="H46" s="641" t="s">
        <v>308</v>
      </c>
      <c r="I46" s="641"/>
      <c r="J46" s="643"/>
      <c r="K46" s="641">
        <f>($K$39*G46)/100</f>
        <v>0.039537444800000016</v>
      </c>
      <c r="L46" s="641"/>
      <c r="M46" s="641"/>
      <c r="N46" s="641"/>
      <c r="O46" s="641"/>
      <c r="P46" s="641">
        <f>($P$39*G46)/100</f>
        <v>-0.20296396320000004</v>
      </c>
    </row>
    <row r="47" spans="1:16" ht="18">
      <c r="A47" s="640" t="s">
        <v>312</v>
      </c>
      <c r="B47" s="641" t="s">
        <v>367</v>
      </c>
      <c r="C47" s="642" t="s">
        <v>307</v>
      </c>
      <c r="D47" s="641"/>
      <c r="E47" s="641"/>
      <c r="F47" s="641"/>
      <c r="G47" s="522">
        <v>0.7758</v>
      </c>
      <c r="H47" s="641" t="s">
        <v>308</v>
      </c>
      <c r="I47" s="641"/>
      <c r="J47" s="643"/>
      <c r="K47" s="641">
        <f>($K$39*G47)/100</f>
        <v>0.006440691600000003</v>
      </c>
      <c r="L47" s="641"/>
      <c r="M47" s="641"/>
      <c r="N47" s="641"/>
      <c r="O47" s="641"/>
      <c r="P47" s="641">
        <f>($P$39*G47)/100</f>
        <v>-0.033063044400000005</v>
      </c>
    </row>
    <row r="48" spans="6:10" ht="12.75">
      <c r="F48" s="165"/>
      <c r="J48" s="166"/>
    </row>
    <row r="49" spans="1:10" ht="15">
      <c r="A49" s="644" t="s">
        <v>424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6">
      <selection activeCell="L31" sqref="L3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18"/>
      <c r="R1" s="19"/>
    </row>
    <row r="2" spans="1:18" ht="30">
      <c r="A2" s="248"/>
      <c r="B2" s="19"/>
      <c r="C2" s="19"/>
      <c r="D2" s="19"/>
      <c r="E2" s="19"/>
      <c r="F2" s="19"/>
      <c r="G2" s="510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19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9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9"/>
      <c r="R4" s="19"/>
    </row>
    <row r="5" spans="1:18" ht="23.25">
      <c r="A5" s="254"/>
      <c r="B5" s="19"/>
      <c r="C5" s="505" t="s">
        <v>392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19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9"/>
      <c r="R6" s="19"/>
    </row>
    <row r="7" spans="1:18" ht="26.25">
      <c r="A7" s="248"/>
      <c r="B7" s="19"/>
      <c r="C7" s="19"/>
      <c r="D7" s="19"/>
      <c r="E7" s="19"/>
      <c r="F7" s="303" t="s">
        <v>420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19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19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19"/>
      <c r="R9" s="19"/>
    </row>
    <row r="10" spans="1:18" ht="45.75" customHeight="1">
      <c r="A10" s="254"/>
      <c r="B10" s="310" t="s">
        <v>328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19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38" t="s">
        <v>347</v>
      </c>
      <c r="J11" s="305"/>
      <c r="K11" s="305"/>
      <c r="L11" s="305"/>
      <c r="M11" s="305"/>
      <c r="N11" s="538" t="s">
        <v>348</v>
      </c>
      <c r="O11" s="305"/>
      <c r="P11" s="305"/>
      <c r="Q11" s="499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19"/>
      <c r="R12" s="19"/>
    </row>
    <row r="13" spans="1:18" ht="26.25">
      <c r="A13" s="504">
        <v>1</v>
      </c>
      <c r="B13" s="505" t="s">
        <v>329</v>
      </c>
      <c r="C13" s="506"/>
      <c r="D13" s="506"/>
      <c r="E13" s="503"/>
      <c r="F13" s="503"/>
      <c r="G13" s="257"/>
      <c r="H13" s="500" t="s">
        <v>361</v>
      </c>
      <c r="I13" s="501">
        <f>NDPL!K162</f>
        <v>2.639237051666667</v>
      </c>
      <c r="J13" s="303"/>
      <c r="K13" s="303"/>
      <c r="L13" s="303"/>
      <c r="M13" s="500"/>
      <c r="N13" s="501">
        <f>NDPL!P162</f>
        <v>-0.014875114999999939</v>
      </c>
      <c r="O13" s="303"/>
      <c r="P13" s="303"/>
      <c r="Q13" s="319"/>
      <c r="R13" s="19"/>
    </row>
    <row r="14" spans="1:18" ht="26.25">
      <c r="A14" s="504"/>
      <c r="B14" s="505"/>
      <c r="C14" s="506"/>
      <c r="D14" s="506"/>
      <c r="E14" s="503"/>
      <c r="F14" s="503"/>
      <c r="G14" s="257"/>
      <c r="H14" s="500"/>
      <c r="I14" s="501"/>
      <c r="J14" s="303"/>
      <c r="K14" s="303"/>
      <c r="L14" s="303"/>
      <c r="M14" s="500"/>
      <c r="N14" s="501"/>
      <c r="O14" s="303"/>
      <c r="P14" s="303"/>
      <c r="Q14" s="319"/>
      <c r="R14" s="19"/>
    </row>
    <row r="15" spans="1:18" ht="26.25">
      <c r="A15" s="504"/>
      <c r="B15" s="505"/>
      <c r="C15" s="506"/>
      <c r="D15" s="506"/>
      <c r="E15" s="503"/>
      <c r="F15" s="503"/>
      <c r="G15" s="252"/>
      <c r="H15" s="500"/>
      <c r="I15" s="501"/>
      <c r="J15" s="303"/>
      <c r="K15" s="303"/>
      <c r="L15" s="303"/>
      <c r="M15" s="500"/>
      <c r="N15" s="501"/>
      <c r="O15" s="303"/>
      <c r="P15" s="303"/>
      <c r="Q15" s="319"/>
      <c r="R15" s="19"/>
    </row>
    <row r="16" spans="1:18" ht="26.25">
      <c r="A16" s="504">
        <v>2</v>
      </c>
      <c r="B16" s="505" t="s">
        <v>330</v>
      </c>
      <c r="C16" s="506"/>
      <c r="D16" s="506"/>
      <c r="E16" s="503"/>
      <c r="F16" s="503"/>
      <c r="G16" s="257"/>
      <c r="H16" s="500" t="s">
        <v>361</v>
      </c>
      <c r="I16" s="501">
        <f>BRPL!K179</f>
        <v>6.514352638733333</v>
      </c>
      <c r="J16" s="303"/>
      <c r="K16" s="303"/>
      <c r="L16" s="303"/>
      <c r="M16" s="500" t="s">
        <v>361</v>
      </c>
      <c r="N16" s="501">
        <f>BRPL!P179</f>
        <v>0.6216835993999998</v>
      </c>
      <c r="O16" s="303"/>
      <c r="P16" s="303"/>
      <c r="Q16" s="319"/>
      <c r="R16" s="19"/>
    </row>
    <row r="17" spans="1:18" ht="26.25">
      <c r="A17" s="504"/>
      <c r="B17" s="505"/>
      <c r="C17" s="506"/>
      <c r="D17" s="506"/>
      <c r="E17" s="503"/>
      <c r="F17" s="503"/>
      <c r="G17" s="257"/>
      <c r="H17" s="500"/>
      <c r="I17" s="501"/>
      <c r="J17" s="303"/>
      <c r="K17" s="303"/>
      <c r="L17" s="303"/>
      <c r="M17" s="500"/>
      <c r="N17" s="501"/>
      <c r="O17" s="303"/>
      <c r="P17" s="303"/>
      <c r="Q17" s="319"/>
      <c r="R17" s="19"/>
    </row>
    <row r="18" spans="1:18" ht="26.25">
      <c r="A18" s="504"/>
      <c r="B18" s="505"/>
      <c r="C18" s="506"/>
      <c r="D18" s="506"/>
      <c r="E18" s="503"/>
      <c r="F18" s="503"/>
      <c r="G18" s="252"/>
      <c r="H18" s="500"/>
      <c r="I18" s="501"/>
      <c r="J18" s="303"/>
      <c r="K18" s="303"/>
      <c r="L18" s="303"/>
      <c r="M18" s="500"/>
      <c r="N18" s="501"/>
      <c r="O18" s="303"/>
      <c r="P18" s="303"/>
      <c r="Q18" s="319"/>
      <c r="R18" s="19"/>
    </row>
    <row r="19" spans="1:18" ht="26.25">
      <c r="A19" s="504">
        <v>3</v>
      </c>
      <c r="B19" s="505" t="s">
        <v>331</v>
      </c>
      <c r="C19" s="506"/>
      <c r="D19" s="506"/>
      <c r="E19" s="503"/>
      <c r="F19" s="503"/>
      <c r="G19" s="257"/>
      <c r="H19" s="500" t="s">
        <v>361</v>
      </c>
      <c r="I19" s="501">
        <f>BYPL!K165</f>
        <v>9.333423808533334</v>
      </c>
      <c r="J19" s="303"/>
      <c r="K19" s="303"/>
      <c r="L19" s="303"/>
      <c r="M19" s="500"/>
      <c r="N19" s="501">
        <f>BYPL!P165</f>
        <v>-1.917623146800001</v>
      </c>
      <c r="O19" s="303"/>
      <c r="P19" s="303"/>
      <c r="Q19" s="319"/>
      <c r="R19" s="19"/>
    </row>
    <row r="20" spans="1:18" ht="26.25">
      <c r="A20" s="504"/>
      <c r="B20" s="505"/>
      <c r="C20" s="506"/>
      <c r="D20" s="506"/>
      <c r="E20" s="503"/>
      <c r="F20" s="503"/>
      <c r="G20" s="257"/>
      <c r="H20" s="500"/>
      <c r="I20" s="501"/>
      <c r="J20" s="303"/>
      <c r="K20" s="303"/>
      <c r="L20" s="303"/>
      <c r="M20" s="500"/>
      <c r="N20" s="501"/>
      <c r="O20" s="303"/>
      <c r="P20" s="303"/>
      <c r="Q20" s="319"/>
      <c r="R20" s="19"/>
    </row>
    <row r="21" spans="1:18" ht="26.25">
      <c r="A21" s="504"/>
      <c r="B21" s="507"/>
      <c r="C21" s="507"/>
      <c r="D21" s="507"/>
      <c r="E21" s="342"/>
      <c r="F21" s="342"/>
      <c r="G21" s="131"/>
      <c r="H21" s="500"/>
      <c r="I21" s="501"/>
      <c r="J21" s="303"/>
      <c r="K21" s="303"/>
      <c r="L21" s="303"/>
      <c r="M21" s="500"/>
      <c r="N21" s="501"/>
      <c r="O21" s="303"/>
      <c r="P21" s="303"/>
      <c r="Q21" s="319"/>
      <c r="R21" s="19"/>
    </row>
    <row r="22" spans="1:18" ht="26.25">
      <c r="A22" s="504">
        <v>4</v>
      </c>
      <c r="B22" s="505" t="s">
        <v>332</v>
      </c>
      <c r="C22" s="507"/>
      <c r="D22" s="507"/>
      <c r="E22" s="342"/>
      <c r="F22" s="342"/>
      <c r="G22" s="257"/>
      <c r="H22" s="500" t="s">
        <v>361</v>
      </c>
      <c r="I22" s="501">
        <f>NDMC!K84</f>
        <v>2.7326291114666668</v>
      </c>
      <c r="J22" s="303"/>
      <c r="K22" s="303"/>
      <c r="L22" s="303"/>
      <c r="M22" s="500" t="s">
        <v>361</v>
      </c>
      <c r="N22" s="501">
        <f>NDMC!P84</f>
        <v>5.950061036800001</v>
      </c>
      <c r="O22" s="303"/>
      <c r="P22" s="303"/>
      <c r="Q22" s="319"/>
      <c r="R22" s="19"/>
    </row>
    <row r="23" spans="1:18" ht="26.25">
      <c r="A23" s="504"/>
      <c r="B23" s="505"/>
      <c r="C23" s="507"/>
      <c r="D23" s="507"/>
      <c r="E23" s="342"/>
      <c r="F23" s="342"/>
      <c r="G23" s="257"/>
      <c r="H23" s="500"/>
      <c r="I23" s="501"/>
      <c r="J23" s="303"/>
      <c r="K23" s="303"/>
      <c r="L23" s="303"/>
      <c r="M23" s="500"/>
      <c r="N23" s="501"/>
      <c r="O23" s="303"/>
      <c r="P23" s="303"/>
      <c r="Q23" s="319"/>
      <c r="R23" s="19"/>
    </row>
    <row r="24" spans="1:18" ht="26.25">
      <c r="A24" s="504"/>
      <c r="B24" s="507"/>
      <c r="C24" s="507"/>
      <c r="D24" s="507"/>
      <c r="E24" s="342"/>
      <c r="F24" s="342"/>
      <c r="G24" s="131"/>
      <c r="H24" s="500"/>
      <c r="I24" s="501"/>
      <c r="J24" s="303"/>
      <c r="K24" s="303"/>
      <c r="L24" s="303"/>
      <c r="M24" s="500"/>
      <c r="N24" s="501"/>
      <c r="O24" s="303"/>
      <c r="P24" s="303"/>
      <c r="Q24" s="319"/>
      <c r="R24" s="19"/>
    </row>
    <row r="25" spans="1:18" ht="26.25">
      <c r="A25" s="504">
        <v>5</v>
      </c>
      <c r="B25" s="505" t="s">
        <v>333</v>
      </c>
      <c r="C25" s="507"/>
      <c r="D25" s="507"/>
      <c r="E25" s="342"/>
      <c r="F25" s="342"/>
      <c r="G25" s="257"/>
      <c r="H25" s="500" t="s">
        <v>361</v>
      </c>
      <c r="I25" s="501">
        <f>MES!K59</f>
        <v>0.2716406916</v>
      </c>
      <c r="J25" s="303"/>
      <c r="K25" s="303"/>
      <c r="L25" s="303"/>
      <c r="M25" s="500" t="s">
        <v>361</v>
      </c>
      <c r="N25" s="501">
        <f>MES!P59</f>
        <v>0.5270369556000001</v>
      </c>
      <c r="O25" s="303"/>
      <c r="P25" s="303"/>
      <c r="Q25" s="319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2"/>
      <c r="J26" s="301"/>
      <c r="K26" s="301"/>
      <c r="L26" s="301"/>
      <c r="M26" s="301"/>
      <c r="N26" s="301"/>
      <c r="O26" s="301"/>
      <c r="P26" s="301"/>
      <c r="Q26" s="319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19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19"/>
      <c r="R28" s="19"/>
    </row>
    <row r="29" spans="1:18" ht="54" customHeight="1" thickBot="1">
      <c r="A29" s="497" t="s">
        <v>334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0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360</v>
      </c>
      <c r="B33" s="19"/>
      <c r="C33" s="19"/>
      <c r="D33" s="19"/>
      <c r="E33" s="496"/>
      <c r="F33" s="496"/>
      <c r="G33" s="19"/>
      <c r="H33" s="19"/>
      <c r="I33" s="19"/>
    </row>
    <row r="34" spans="1:9" ht="15">
      <c r="A34" s="284"/>
      <c r="B34" s="284"/>
      <c r="C34" s="284"/>
      <c r="D34" s="284"/>
      <c r="E34" s="496"/>
      <c r="F34" s="496"/>
      <c r="G34" s="19"/>
      <c r="H34" s="19"/>
      <c r="I34" s="19"/>
    </row>
    <row r="35" spans="1:9" s="496" customFormat="1" ht="15" customHeight="1">
      <c r="A35" s="509" t="s">
        <v>368</v>
      </c>
      <c r="E35"/>
      <c r="F35"/>
      <c r="G35" s="284"/>
      <c r="H35" s="284"/>
      <c r="I35" s="284"/>
    </row>
    <row r="36" spans="1:9" s="496" customFormat="1" ht="15" customHeight="1">
      <c r="A36" s="509"/>
      <c r="E36"/>
      <c r="F36"/>
      <c r="H36" s="284"/>
      <c r="I36" s="284"/>
    </row>
    <row r="37" spans="1:9" s="496" customFormat="1" ht="15" customHeight="1">
      <c r="A37" s="509" t="s">
        <v>369</v>
      </c>
      <c r="E37"/>
      <c r="F37"/>
      <c r="I37" s="284"/>
    </row>
    <row r="38" spans="1:9" s="496" customFormat="1" ht="15" customHeight="1">
      <c r="A38" s="508"/>
      <c r="E38"/>
      <c r="F38"/>
      <c r="I38" s="284"/>
    </row>
    <row r="39" spans="1:9" s="496" customFormat="1" ht="15" customHeight="1">
      <c r="A39" s="509"/>
      <c r="E39"/>
      <c r="F39"/>
      <c r="I39" s="284"/>
    </row>
    <row r="40" spans="1:6" s="496" customFormat="1" ht="15" customHeight="1">
      <c r="A40" s="509"/>
      <c r="B40" s="49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01/05/2014</v>
      </c>
      <c r="H2" s="39" t="str">
        <f>NDPL!H5</f>
        <v>INTIAL READING 01/04/2014</v>
      </c>
      <c r="I2" s="39" t="s">
        <v>4</v>
      </c>
      <c r="J2" s="39" t="s">
        <v>5</v>
      </c>
      <c r="K2" s="39" t="s">
        <v>6</v>
      </c>
      <c r="L2" s="41" t="str">
        <f>NDPL!G5</f>
        <v>FINAL READING 01/05/2014</v>
      </c>
      <c r="M2" s="39" t="str">
        <f>NDPL!H5</f>
        <v>INTIAL READING 01/04/2014</v>
      </c>
      <c r="N2" s="39" t="s">
        <v>4</v>
      </c>
      <c r="O2" s="39" t="s">
        <v>5</v>
      </c>
      <c r="P2" s="40" t="s">
        <v>6</v>
      </c>
      <c r="Q2" s="677"/>
    </row>
    <row r="3" ht="14.25" thickBot="1" thickTop="1"/>
    <row r="4" spans="1:17" ht="13.5" thickTop="1">
      <c r="A4" s="24"/>
      <c r="B4" s="309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353</v>
      </c>
      <c r="C5" s="156" t="s">
        <v>285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350</v>
      </c>
      <c r="C6" s="21">
        <v>4902492</v>
      </c>
      <c r="D6" s="152" t="s">
        <v>12</v>
      </c>
      <c r="E6" s="152" t="s">
        <v>287</v>
      </c>
      <c r="F6" s="28">
        <v>1500</v>
      </c>
      <c r="G6" s="436">
        <v>953517</v>
      </c>
      <c r="H6" s="437">
        <v>954117</v>
      </c>
      <c r="I6" s="79">
        <f>G6-H6</f>
        <v>-600</v>
      </c>
      <c r="J6" s="79">
        <f>$F6*I6</f>
        <v>-900000</v>
      </c>
      <c r="K6" s="81">
        <f>J6/1000000</f>
        <v>-0.9</v>
      </c>
      <c r="L6" s="436">
        <v>981015</v>
      </c>
      <c r="M6" s="437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1"/>
    </row>
    <row r="7" spans="1:17" ht="15">
      <c r="A7" s="707">
        <v>2</v>
      </c>
      <c r="B7" s="128" t="s">
        <v>351</v>
      </c>
      <c r="C7" s="708">
        <v>5128477</v>
      </c>
      <c r="D7" s="152" t="s">
        <v>12</v>
      </c>
      <c r="E7" s="152" t="s">
        <v>287</v>
      </c>
      <c r="F7" s="709">
        <v>1500</v>
      </c>
      <c r="G7" s="436">
        <v>995593</v>
      </c>
      <c r="H7" s="437">
        <v>996072</v>
      </c>
      <c r="I7" s="79">
        <f>G7-H7</f>
        <v>-479</v>
      </c>
      <c r="J7" s="79">
        <f>$F7*I7</f>
        <v>-718500</v>
      </c>
      <c r="K7" s="81">
        <f>J7/1000000</f>
        <v>-0.7185</v>
      </c>
      <c r="L7" s="436">
        <v>995975</v>
      </c>
      <c r="M7" s="437">
        <v>995977</v>
      </c>
      <c r="N7" s="79">
        <f>L7-M7</f>
        <v>-2</v>
      </c>
      <c r="O7" s="79">
        <f>$F7*N7</f>
        <v>-3000</v>
      </c>
      <c r="P7" s="81">
        <f>O7/1000000</f>
        <v>-0.003</v>
      </c>
      <c r="Q7" s="181"/>
    </row>
    <row r="8" spans="1:17" ht="15">
      <c r="A8" s="100">
        <v>3</v>
      </c>
      <c r="B8" s="128" t="s">
        <v>352</v>
      </c>
      <c r="C8" s="21">
        <v>4902494</v>
      </c>
      <c r="D8" s="152" t="s">
        <v>12</v>
      </c>
      <c r="E8" s="152" t="s">
        <v>287</v>
      </c>
      <c r="F8" s="28">
        <v>1500</v>
      </c>
      <c r="G8" s="436">
        <v>904461</v>
      </c>
      <c r="H8" s="437">
        <v>905765</v>
      </c>
      <c r="I8" s="79">
        <f>G8-H8</f>
        <v>-1304</v>
      </c>
      <c r="J8" s="79">
        <f>$F8*I8</f>
        <v>-1956000</v>
      </c>
      <c r="K8" s="81">
        <f>J8/1000000</f>
        <v>-1.956</v>
      </c>
      <c r="L8" s="436">
        <v>966279</v>
      </c>
      <c r="M8" s="437">
        <v>966279</v>
      </c>
      <c r="N8" s="79">
        <f>L8-M8</f>
        <v>0</v>
      </c>
      <c r="O8" s="79">
        <f>$F8*N8</f>
        <v>0</v>
      </c>
      <c r="P8" s="81">
        <f>O8/1000000</f>
        <v>0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326</v>
      </c>
      <c r="J12" s="19"/>
      <c r="K12" s="239">
        <f>SUM(K6:K8)</f>
        <v>-3.5745</v>
      </c>
      <c r="L12" s="100"/>
      <c r="M12" s="21"/>
      <c r="N12" s="240" t="s">
        <v>326</v>
      </c>
      <c r="O12" s="19"/>
      <c r="P12" s="239">
        <f>SUM(P6:P8)</f>
        <v>-0.003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89"/>
      <c r="J13" s="19"/>
      <c r="K13" s="235"/>
      <c r="L13" s="100"/>
      <c r="M13" s="21"/>
      <c r="N13" s="389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284</v>
      </c>
      <c r="C16" s="139" t="s">
        <v>285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286</v>
      </c>
      <c r="C17" s="144">
        <v>4902509</v>
      </c>
      <c r="D17" s="145" t="s">
        <v>12</v>
      </c>
      <c r="E17" s="145" t="s">
        <v>287</v>
      </c>
      <c r="F17" s="146">
        <v>5000</v>
      </c>
      <c r="G17" s="436">
        <v>997875</v>
      </c>
      <c r="H17" s="511">
        <v>997877</v>
      </c>
      <c r="I17" s="79">
        <f>G17-H17</f>
        <v>-2</v>
      </c>
      <c r="J17" s="79">
        <f>$F17*I17</f>
        <v>-10000</v>
      </c>
      <c r="K17" s="81">
        <f>J17/1000000</f>
        <v>-0.01</v>
      </c>
      <c r="L17" s="436">
        <v>30899</v>
      </c>
      <c r="M17" s="511">
        <v>31005</v>
      </c>
      <c r="N17" s="79">
        <f>L17-M17</f>
        <v>-106</v>
      </c>
      <c r="O17" s="79">
        <f>$F17*N17</f>
        <v>-530000</v>
      </c>
      <c r="P17" s="81">
        <f>O17/1000000</f>
        <v>-0.53</v>
      </c>
      <c r="Q17" s="181"/>
    </row>
    <row r="18" spans="1:17" ht="15">
      <c r="A18" s="142">
        <v>2</v>
      </c>
      <c r="B18" s="143" t="s">
        <v>288</v>
      </c>
      <c r="C18" s="144">
        <v>4902510</v>
      </c>
      <c r="D18" s="145" t="s">
        <v>12</v>
      </c>
      <c r="E18" s="145" t="s">
        <v>287</v>
      </c>
      <c r="F18" s="146">
        <v>1000</v>
      </c>
      <c r="G18" s="436">
        <v>999702</v>
      </c>
      <c r="H18" s="511">
        <v>999688</v>
      </c>
      <c r="I18" s="79">
        <f>G18-H18</f>
        <v>14</v>
      </c>
      <c r="J18" s="79">
        <f>$F18*I18</f>
        <v>14000</v>
      </c>
      <c r="K18" s="81">
        <f>J18/1000000</f>
        <v>0.014</v>
      </c>
      <c r="L18" s="436">
        <v>2858</v>
      </c>
      <c r="M18" s="511">
        <v>2905</v>
      </c>
      <c r="N18" s="79">
        <f>L18-M18</f>
        <v>-47</v>
      </c>
      <c r="O18" s="79">
        <f>$F18*N18</f>
        <v>-47000</v>
      </c>
      <c r="P18" s="81">
        <f>O18/1000000</f>
        <v>-0.047</v>
      </c>
      <c r="Q18" s="181"/>
    </row>
    <row r="19" spans="1:17" ht="15">
      <c r="A19" s="142">
        <v>3</v>
      </c>
      <c r="B19" s="143" t="s">
        <v>289</v>
      </c>
      <c r="C19" s="144">
        <v>4864947</v>
      </c>
      <c r="D19" s="145" t="s">
        <v>12</v>
      </c>
      <c r="E19" s="145" t="s">
        <v>287</v>
      </c>
      <c r="F19" s="146">
        <v>1000</v>
      </c>
      <c r="G19" s="436">
        <v>974722</v>
      </c>
      <c r="H19" s="437">
        <v>974400</v>
      </c>
      <c r="I19" s="79">
        <f>G19-H19</f>
        <v>322</v>
      </c>
      <c r="J19" s="79">
        <f>$F19*I19</f>
        <v>322000</v>
      </c>
      <c r="K19" s="81">
        <f>J19/1000000</f>
        <v>0.322</v>
      </c>
      <c r="L19" s="436">
        <v>990094</v>
      </c>
      <c r="M19" s="437">
        <v>990272</v>
      </c>
      <c r="N19" s="79">
        <f>L19-M19</f>
        <v>-178</v>
      </c>
      <c r="O19" s="79">
        <f>$F19*N19</f>
        <v>-178000</v>
      </c>
      <c r="P19" s="81">
        <f>O19/1000000</f>
        <v>-0.178</v>
      </c>
      <c r="Q19" s="686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326</v>
      </c>
      <c r="J23" s="19"/>
      <c r="K23" s="239">
        <f>SUM(K17:K19)</f>
        <v>0.326</v>
      </c>
      <c r="L23" s="23"/>
      <c r="M23" s="19"/>
      <c r="N23" s="240" t="s">
        <v>326</v>
      </c>
      <c r="O23" s="19"/>
      <c r="P23" s="239">
        <f>SUM(P17:P19)</f>
        <v>-0.7550000000000001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2014-05-21T06:30:34Z</cp:lastPrinted>
  <dcterms:created xsi:type="dcterms:W3CDTF">1996-10-14T23:33:28Z</dcterms:created>
  <dcterms:modified xsi:type="dcterms:W3CDTF">2014-05-21T06:35:50Z</dcterms:modified>
  <cp:category/>
  <cp:version/>
  <cp:contentType/>
  <cp:contentStatus/>
</cp:coreProperties>
</file>